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pivotCache/pivotCacheDefinition3.xml" ContentType="application/vnd.openxmlformats-officedocument.spreadsheetml.pivotCacheDefinition+xml"/>
  <Override PartName="/xl/pivotCache/pivotCacheRecords3.xml" ContentType="application/vnd.openxmlformats-officedocument.spreadsheetml.pivotCacheRecords+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tables/table2.xml" ContentType="application/vnd.openxmlformats-officedocument.spreadsheetml.table+xml"/>
  <Override PartName="/xl/pivotTables/pivotTable4.xml" ContentType="application/vnd.openxmlformats-officedocument.spreadsheetml.pivotTable+xml"/>
  <Override PartName="/xl/pivotTables/pivotTable5.xml" ContentType="application/vnd.openxmlformats-officedocument.spreadsheetml.pivotTable+xml"/>
  <Override PartName="/xl/pivotTables/pivotTable6.xml" ContentType="application/vnd.openxmlformats-officedocument.spreadsheetml.pivot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hidePivotFieldList="1" defaultThemeVersion="166925"/>
  <mc:AlternateContent xmlns:mc="http://schemas.openxmlformats.org/markup-compatibility/2006">
    <mc:Choice Requires="x15">
      <x15ac:absPath xmlns:x15ac="http://schemas.microsoft.com/office/spreadsheetml/2010/11/ac" url="G:\Unidades compartidas\Z_Sandra_Patino\T48\PMA Humedal de La Vaca_Jul 2023\VF_Descipcion_Julio2023\2. Capitulo I. Descripcion\Anexos\Anexo A\"/>
    </mc:Choice>
  </mc:AlternateContent>
  <xr:revisionPtr revIDLastSave="0" documentId="13_ncr:1_{8EE2D00F-A506-4635-A057-1BA18E835E01}" xr6:coauthVersionLast="47" xr6:coauthVersionMax="47" xr10:uidLastSave="{00000000-0000-0000-0000-000000000000}"/>
  <bookViews>
    <workbookView xWindow="-120" yWindow="-120" windowWidth="29040" windowHeight="15840" tabRatio="900" firstSheet="4" activeTab="6" xr2:uid="{C6B73CA7-8E22-4439-A021-099236730E79}"/>
  </bookViews>
  <sheets>
    <sheet name="Base_Árboles_arbustos" sheetId="11" r:id="rId1"/>
    <sheet name="Estructura_ horizontal_árbo_arb" sheetId="13" r:id="rId2"/>
    <sheet name="Base_Macrófitas_herbáceas" sheetId="15" r:id="rId3"/>
    <sheet name="Estructura_horizontal_macro_her" sheetId="14" r:id="rId4"/>
    <sheet name="Índices" sheetId="19" r:id="rId5"/>
    <sheet name="Coordenadas" sheetId="9" r:id="rId6"/>
    <sheet name="Composición_florística" sheetId="20" r:id="rId7"/>
  </sheets>
  <externalReferences>
    <externalReference r:id="rId8"/>
  </externalReferences>
  <definedNames>
    <definedName name="_xlnm._FilterDatabase" localSheetId="6" hidden="1">Composición_florística!$A$3:$K$156</definedName>
    <definedName name="_xlnm._FilterDatabase" localSheetId="1" hidden="1">'Estructura_ horizontal_árbo_arb'!$X$54:$Y$234</definedName>
    <definedName name="ABUN_ABSOL">#REF!</definedName>
    <definedName name="GRADO_AGREG">#REF!</definedName>
    <definedName name="SHANNON">#REF!</definedName>
    <definedName name="SIMPSON">#REF!</definedName>
  </definedNames>
  <calcPr calcId="191029"/>
  <pivotCaches>
    <pivotCache cacheId="0" r:id="rId9"/>
    <pivotCache cacheId="1" r:id="rId10"/>
    <pivotCache cacheId="2" r:id="rId11"/>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5" i="19" l="1"/>
  <c r="E6" i="19"/>
  <c r="I9" i="19" s="1"/>
  <c r="E7" i="19"/>
  <c r="E8" i="19"/>
  <c r="E9" i="19"/>
  <c r="E10" i="19"/>
  <c r="E11" i="19"/>
  <c r="E12" i="19"/>
  <c r="E13" i="19"/>
  <c r="E14" i="19"/>
  <c r="E15" i="19"/>
  <c r="E16" i="19"/>
  <c r="E17" i="19"/>
  <c r="E18" i="19"/>
  <c r="E19" i="19"/>
  <c r="E20" i="19"/>
  <c r="E21" i="19"/>
  <c r="E22" i="19"/>
  <c r="E23" i="19"/>
  <c r="E24" i="19"/>
  <c r="E25" i="19"/>
  <c r="E26" i="19"/>
  <c r="E27" i="19"/>
  <c r="E28" i="19"/>
  <c r="E29" i="19"/>
  <c r="E30" i="19"/>
  <c r="E31" i="19"/>
  <c r="E32" i="19"/>
  <c r="E33" i="19"/>
  <c r="E34" i="19"/>
  <c r="E35" i="19"/>
  <c r="E36" i="19"/>
  <c r="E37" i="19"/>
  <c r="E38" i="19"/>
  <c r="E39" i="19"/>
  <c r="E40" i="19"/>
  <c r="E41" i="19"/>
  <c r="E42" i="19"/>
  <c r="E43" i="19"/>
  <c r="E44" i="19"/>
  <c r="E45" i="19"/>
  <c r="E46" i="19"/>
  <c r="E47" i="19"/>
  <c r="E48" i="19"/>
  <c r="E49" i="19"/>
  <c r="E50" i="19"/>
  <c r="E51" i="19"/>
  <c r="E52" i="19"/>
  <c r="E53" i="19"/>
  <c r="E54" i="19"/>
  <c r="E55" i="19"/>
  <c r="E56" i="19"/>
  <c r="E57" i="19"/>
  <c r="E58" i="19"/>
  <c r="E59" i="19"/>
  <c r="E60" i="19"/>
  <c r="E61" i="19"/>
  <c r="E62" i="19"/>
  <c r="E63" i="19"/>
  <c r="E64" i="19"/>
  <c r="E65" i="19"/>
  <c r="E66" i="19"/>
  <c r="E67" i="19"/>
  <c r="E68" i="19"/>
  <c r="E69" i="19"/>
  <c r="E70" i="19"/>
  <c r="E71" i="19"/>
  <c r="E72" i="19"/>
  <c r="E73" i="19"/>
  <c r="E74" i="19"/>
  <c r="E75" i="19"/>
  <c r="E4" i="19"/>
  <c r="C7" i="19"/>
  <c r="D7" i="19" s="1"/>
  <c r="C10" i="19"/>
  <c r="D10" i="19" s="1"/>
  <c r="C11" i="19"/>
  <c r="D11" i="19" s="1"/>
  <c r="C15" i="19"/>
  <c r="D15" i="19" s="1"/>
  <c r="C18" i="19"/>
  <c r="D18" i="19" s="1"/>
  <c r="C19" i="19"/>
  <c r="D19" i="19" s="1"/>
  <c r="C23" i="19"/>
  <c r="D23" i="19" s="1"/>
  <c r="C26" i="19"/>
  <c r="D26" i="19" s="1"/>
  <c r="C27" i="19"/>
  <c r="D27" i="19" s="1"/>
  <c r="C31" i="19"/>
  <c r="D31" i="19" s="1"/>
  <c r="C34" i="19"/>
  <c r="D34" i="19" s="1"/>
  <c r="C35" i="19"/>
  <c r="D35" i="19" s="1"/>
  <c r="C39" i="19"/>
  <c r="D39" i="19" s="1"/>
  <c r="C42" i="19"/>
  <c r="D42" i="19" s="1"/>
  <c r="C43" i="19"/>
  <c r="D43" i="19" s="1"/>
  <c r="C47" i="19"/>
  <c r="D47" i="19" s="1"/>
  <c r="C50" i="19"/>
  <c r="D50" i="19" s="1"/>
  <c r="C51" i="19"/>
  <c r="D51" i="19" s="1"/>
  <c r="C55" i="19"/>
  <c r="D55" i="19" s="1"/>
  <c r="C58" i="19"/>
  <c r="D58" i="19" s="1"/>
  <c r="C59" i="19"/>
  <c r="D59" i="19" s="1"/>
  <c r="C63" i="19"/>
  <c r="D63" i="19" s="1"/>
  <c r="C66" i="19"/>
  <c r="D66" i="19" s="1"/>
  <c r="C67" i="19"/>
  <c r="D67" i="19" s="1"/>
  <c r="C71" i="19"/>
  <c r="D71" i="19" s="1"/>
  <c r="C74" i="19"/>
  <c r="D74" i="19" s="1"/>
  <c r="C75" i="19"/>
  <c r="D75" i="19" s="1"/>
  <c r="B76" i="19"/>
  <c r="I6" i="19"/>
  <c r="I5" i="19"/>
  <c r="AD6" i="14"/>
  <c r="AD7" i="14"/>
  <c r="AD8" i="14"/>
  <c r="AD9" i="14"/>
  <c r="AD10" i="14"/>
  <c r="AD11" i="14"/>
  <c r="AD12" i="14"/>
  <c r="AD13" i="14"/>
  <c r="AD14" i="14"/>
  <c r="AD15" i="14"/>
  <c r="AD16" i="14"/>
  <c r="AD17" i="14"/>
  <c r="AD18" i="14"/>
  <c r="AD19" i="14"/>
  <c r="AD20" i="14"/>
  <c r="AD21" i="14"/>
  <c r="AD22" i="14"/>
  <c r="AD23" i="14"/>
  <c r="AD24" i="14"/>
  <c r="AD25" i="14"/>
  <c r="AD26" i="14"/>
  <c r="AD27" i="14"/>
  <c r="AD28" i="14"/>
  <c r="AD29" i="14"/>
  <c r="AD30" i="14"/>
  <c r="AD31" i="14"/>
  <c r="AD32" i="14"/>
  <c r="AD5" i="14"/>
  <c r="AG20" i="13"/>
  <c r="AG21" i="13"/>
  <c r="AG22" i="13"/>
  <c r="AG23" i="13"/>
  <c r="AG24" i="13"/>
  <c r="AG25" i="13"/>
  <c r="AG26" i="13"/>
  <c r="AG27" i="13"/>
  <c r="AG28" i="13"/>
  <c r="AG29" i="13"/>
  <c r="AG30" i="13"/>
  <c r="AG31" i="13"/>
  <c r="AG32" i="13"/>
  <c r="AG33" i="13"/>
  <c r="AG34" i="13"/>
  <c r="AG35" i="13"/>
  <c r="AG36" i="13"/>
  <c r="AG37" i="13"/>
  <c r="AG38" i="13"/>
  <c r="AG39" i="13"/>
  <c r="AG40" i="13"/>
  <c r="AG41" i="13"/>
  <c r="AG42" i="13"/>
  <c r="AG43" i="13"/>
  <c r="AG44" i="13"/>
  <c r="AG45" i="13"/>
  <c r="AG46" i="13"/>
  <c r="AG47" i="13"/>
  <c r="AG48" i="13"/>
  <c r="AG6" i="13"/>
  <c r="AG7" i="13"/>
  <c r="AG8" i="13"/>
  <c r="AG9" i="13"/>
  <c r="AG10" i="13"/>
  <c r="AG11" i="13"/>
  <c r="AG12" i="13"/>
  <c r="AG13" i="13"/>
  <c r="AG14" i="13"/>
  <c r="AG15" i="13"/>
  <c r="AG16" i="13"/>
  <c r="AG17" i="13"/>
  <c r="AG18" i="13"/>
  <c r="AG19" i="13"/>
  <c r="AG5" i="13"/>
  <c r="AE6" i="13"/>
  <c r="AE7" i="13"/>
  <c r="AE8" i="13"/>
  <c r="AE9" i="13"/>
  <c r="AE10" i="13"/>
  <c r="AE11" i="13"/>
  <c r="AE12" i="13"/>
  <c r="AE13" i="13"/>
  <c r="AE14" i="13"/>
  <c r="AE15" i="13"/>
  <c r="AE16" i="13"/>
  <c r="AE17" i="13"/>
  <c r="AE18" i="13"/>
  <c r="AE19" i="13"/>
  <c r="AE20" i="13"/>
  <c r="AE21" i="13"/>
  <c r="AE22" i="13"/>
  <c r="AE23" i="13"/>
  <c r="AE24" i="13"/>
  <c r="AE25" i="13"/>
  <c r="AE26" i="13"/>
  <c r="AE27" i="13"/>
  <c r="AE28" i="13"/>
  <c r="AE29" i="13"/>
  <c r="AE30" i="13"/>
  <c r="AE31" i="13"/>
  <c r="AE32" i="13"/>
  <c r="AE33" i="13"/>
  <c r="AE34" i="13"/>
  <c r="AE35" i="13"/>
  <c r="AE36" i="13"/>
  <c r="AE37" i="13"/>
  <c r="AE38" i="13"/>
  <c r="AE39" i="13"/>
  <c r="AE40" i="13"/>
  <c r="AE41" i="13"/>
  <c r="AE42" i="13"/>
  <c r="AE43" i="13"/>
  <c r="AE44" i="13"/>
  <c r="AE45" i="13"/>
  <c r="AE46" i="13"/>
  <c r="AE47" i="13"/>
  <c r="AE48" i="13"/>
  <c r="AE5" i="13"/>
  <c r="T6" i="13"/>
  <c r="T7" i="13"/>
  <c r="T8" i="13"/>
  <c r="T9" i="13"/>
  <c r="T10" i="13"/>
  <c r="T11" i="13"/>
  <c r="T12" i="13"/>
  <c r="T13" i="13"/>
  <c r="T14" i="13"/>
  <c r="T15" i="13"/>
  <c r="T16" i="13"/>
  <c r="T17" i="13"/>
  <c r="T18" i="13"/>
  <c r="T19" i="13"/>
  <c r="T20" i="13"/>
  <c r="T21" i="13"/>
  <c r="T22" i="13"/>
  <c r="T23" i="13"/>
  <c r="T24" i="13"/>
  <c r="T25" i="13"/>
  <c r="T26" i="13"/>
  <c r="T27" i="13"/>
  <c r="T28" i="13"/>
  <c r="T29" i="13"/>
  <c r="T30" i="13"/>
  <c r="T31" i="13"/>
  <c r="T32" i="13"/>
  <c r="T33" i="13"/>
  <c r="T34" i="13"/>
  <c r="T35" i="13"/>
  <c r="T36" i="13"/>
  <c r="T37" i="13"/>
  <c r="T38" i="13"/>
  <c r="T39" i="13"/>
  <c r="T40" i="13"/>
  <c r="T41" i="13"/>
  <c r="T42" i="13"/>
  <c r="T43" i="13"/>
  <c r="T44" i="13"/>
  <c r="T45" i="13"/>
  <c r="T46" i="13"/>
  <c r="T47" i="13"/>
  <c r="T48" i="13"/>
  <c r="T5" i="13"/>
  <c r="T49" i="13" s="1"/>
  <c r="U49" i="13" s="1"/>
  <c r="S181" i="11"/>
  <c r="T181" i="11" s="1"/>
  <c r="U181" i="11" s="1"/>
  <c r="S180" i="11"/>
  <c r="T180" i="11" s="1"/>
  <c r="U180" i="11" s="1"/>
  <c r="V180" i="11" s="1"/>
  <c r="S179" i="11"/>
  <c r="T179" i="11" s="1"/>
  <c r="U179" i="11" s="1"/>
  <c r="V179" i="11" s="1"/>
  <c r="S178" i="11"/>
  <c r="T178" i="11" s="1"/>
  <c r="U178" i="11" s="1"/>
  <c r="S177" i="11"/>
  <c r="T177" i="11" s="1"/>
  <c r="U177" i="11" s="1"/>
  <c r="S176" i="11"/>
  <c r="T176" i="11" s="1"/>
  <c r="U176" i="11" s="1"/>
  <c r="V176" i="11" s="1"/>
  <c r="S175" i="11"/>
  <c r="T175" i="11" s="1"/>
  <c r="U175" i="11" s="1"/>
  <c r="V175" i="11" s="1"/>
  <c r="S174" i="11"/>
  <c r="T174" i="11" s="1"/>
  <c r="U174" i="11" s="1"/>
  <c r="S173" i="11"/>
  <c r="T173" i="11" s="1"/>
  <c r="U173" i="11" s="1"/>
  <c r="S172" i="11"/>
  <c r="T172" i="11" s="1"/>
  <c r="U172" i="11" s="1"/>
  <c r="V172" i="11" s="1"/>
  <c r="S171" i="11"/>
  <c r="T171" i="11" s="1"/>
  <c r="U171" i="11" s="1"/>
  <c r="S170" i="11"/>
  <c r="T170" i="11" s="1"/>
  <c r="U170" i="11" s="1"/>
  <c r="S169" i="11"/>
  <c r="T169" i="11" s="1"/>
  <c r="U169" i="11" s="1"/>
  <c r="S168" i="11"/>
  <c r="T168" i="11" s="1"/>
  <c r="U168" i="11" s="1"/>
  <c r="V168" i="11" s="1"/>
  <c r="S167" i="11"/>
  <c r="T167" i="11" s="1"/>
  <c r="U167" i="11" s="1"/>
  <c r="V167" i="11" s="1"/>
  <c r="S166" i="11"/>
  <c r="T166" i="11" s="1"/>
  <c r="U166" i="11" s="1"/>
  <c r="S165" i="11"/>
  <c r="T165" i="11" s="1"/>
  <c r="U165" i="11" s="1"/>
  <c r="S164" i="11"/>
  <c r="T164" i="11" s="1"/>
  <c r="U164" i="11" s="1"/>
  <c r="V164" i="11" s="1"/>
  <c r="S163" i="11"/>
  <c r="T163" i="11" s="1"/>
  <c r="U163" i="11" s="1"/>
  <c r="S162" i="11"/>
  <c r="T162" i="11" s="1"/>
  <c r="U162" i="11" s="1"/>
  <c r="S161" i="11"/>
  <c r="T161" i="11" s="1"/>
  <c r="U161" i="11" s="1"/>
  <c r="S160" i="11"/>
  <c r="T160" i="11" s="1"/>
  <c r="U160" i="11" s="1"/>
  <c r="V160" i="11" s="1"/>
  <c r="S159" i="11"/>
  <c r="T159" i="11" s="1"/>
  <c r="U159" i="11" s="1"/>
  <c r="S158" i="11"/>
  <c r="T158" i="11" s="1"/>
  <c r="U158" i="11" s="1"/>
  <c r="S157" i="11"/>
  <c r="T157" i="11" s="1"/>
  <c r="U157" i="11" s="1"/>
  <c r="S156" i="11"/>
  <c r="T156" i="11" s="1"/>
  <c r="U156" i="11" s="1"/>
  <c r="V156" i="11" s="1"/>
  <c r="S155" i="11"/>
  <c r="T155" i="11" s="1"/>
  <c r="U155" i="11" s="1"/>
  <c r="S154" i="11"/>
  <c r="T154" i="11" s="1"/>
  <c r="U154" i="11" s="1"/>
  <c r="S153" i="11"/>
  <c r="T153" i="11" s="1"/>
  <c r="U153" i="11" s="1"/>
  <c r="S152" i="11"/>
  <c r="T152" i="11" s="1"/>
  <c r="U152" i="11" s="1"/>
  <c r="V152" i="11" s="1"/>
  <c r="S151" i="11"/>
  <c r="T151" i="11" s="1"/>
  <c r="U151" i="11" s="1"/>
  <c r="V151" i="11" s="1"/>
  <c r="S150" i="11"/>
  <c r="T150" i="11" s="1"/>
  <c r="U150" i="11" s="1"/>
  <c r="S149" i="11"/>
  <c r="T149" i="11" s="1"/>
  <c r="U149" i="11" s="1"/>
  <c r="S148" i="11"/>
  <c r="T148" i="11" s="1"/>
  <c r="U148" i="11" s="1"/>
  <c r="V148" i="11" s="1"/>
  <c r="S147" i="11"/>
  <c r="T147" i="11" s="1"/>
  <c r="U147" i="11" s="1"/>
  <c r="S146" i="11"/>
  <c r="T146" i="11" s="1"/>
  <c r="U146" i="11" s="1"/>
  <c r="S145" i="11"/>
  <c r="T145" i="11" s="1"/>
  <c r="U145" i="11" s="1"/>
  <c r="S144" i="11"/>
  <c r="T144" i="11" s="1"/>
  <c r="U144" i="11" s="1"/>
  <c r="V144" i="11" s="1"/>
  <c r="S143" i="11"/>
  <c r="T143" i="11" s="1"/>
  <c r="U143" i="11" s="1"/>
  <c r="S142" i="11"/>
  <c r="T142" i="11" s="1"/>
  <c r="U142" i="11" s="1"/>
  <c r="S141" i="11"/>
  <c r="T141" i="11" s="1"/>
  <c r="U141" i="11" s="1"/>
  <c r="S140" i="11"/>
  <c r="T140" i="11" s="1"/>
  <c r="U140" i="11" s="1"/>
  <c r="V140" i="11" s="1"/>
  <c r="S139" i="11"/>
  <c r="T139" i="11" s="1"/>
  <c r="U139" i="11" s="1"/>
  <c r="V139" i="11" s="1"/>
  <c r="S138" i="11"/>
  <c r="T138" i="11" s="1"/>
  <c r="U138" i="11" s="1"/>
  <c r="S137" i="11"/>
  <c r="T137" i="11" s="1"/>
  <c r="U137" i="11" s="1"/>
  <c r="S136" i="11"/>
  <c r="T136" i="11" s="1"/>
  <c r="U136" i="11" s="1"/>
  <c r="V136" i="11" s="1"/>
  <c r="S135" i="11"/>
  <c r="T135" i="11" s="1"/>
  <c r="U135" i="11" s="1"/>
  <c r="V135" i="11" s="1"/>
  <c r="S134" i="11"/>
  <c r="T134" i="11" s="1"/>
  <c r="U134" i="11" s="1"/>
  <c r="S133" i="11"/>
  <c r="T133" i="11" s="1"/>
  <c r="U133" i="11" s="1"/>
  <c r="S132" i="11"/>
  <c r="T132" i="11" s="1"/>
  <c r="U132" i="11" s="1"/>
  <c r="V132" i="11" s="1"/>
  <c r="S131" i="11"/>
  <c r="T131" i="11" s="1"/>
  <c r="U131" i="11" s="1"/>
  <c r="S130" i="11"/>
  <c r="T130" i="11" s="1"/>
  <c r="U130" i="11" s="1"/>
  <c r="S129" i="11"/>
  <c r="T129" i="11" s="1"/>
  <c r="U129" i="11" s="1"/>
  <c r="S128" i="11"/>
  <c r="T128" i="11" s="1"/>
  <c r="U128" i="11" s="1"/>
  <c r="V128" i="11" s="1"/>
  <c r="S127" i="11"/>
  <c r="T127" i="11" s="1"/>
  <c r="U127" i="11" s="1"/>
  <c r="S126" i="11"/>
  <c r="T126" i="11" s="1"/>
  <c r="U126" i="11" s="1"/>
  <c r="S125" i="11"/>
  <c r="T125" i="11" s="1"/>
  <c r="U125" i="11" s="1"/>
  <c r="S124" i="11"/>
  <c r="T124" i="11" s="1"/>
  <c r="U124" i="11" s="1"/>
  <c r="S123" i="11"/>
  <c r="T123" i="11" s="1"/>
  <c r="U123" i="11" s="1"/>
  <c r="S122" i="11"/>
  <c r="T122" i="11" s="1"/>
  <c r="U122" i="11" s="1"/>
  <c r="S121" i="11"/>
  <c r="T121" i="11" s="1"/>
  <c r="U121" i="11" s="1"/>
  <c r="S120" i="11"/>
  <c r="T120" i="11" s="1"/>
  <c r="U120" i="11" s="1"/>
  <c r="S119" i="11"/>
  <c r="T119" i="11" s="1"/>
  <c r="U119" i="11" s="1"/>
  <c r="S118" i="11"/>
  <c r="T118" i="11" s="1"/>
  <c r="U118" i="11" s="1"/>
  <c r="S117" i="11"/>
  <c r="T117" i="11" s="1"/>
  <c r="U117" i="11" s="1"/>
  <c r="V117" i="11" s="1"/>
  <c r="W117" i="11" s="1"/>
  <c r="S116" i="11"/>
  <c r="T116" i="11" s="1"/>
  <c r="U116" i="11" s="1"/>
  <c r="S115" i="11"/>
  <c r="T115" i="11" s="1"/>
  <c r="U115" i="11" s="1"/>
  <c r="S114" i="11"/>
  <c r="T114" i="11" s="1"/>
  <c r="U114" i="11" s="1"/>
  <c r="S113" i="11"/>
  <c r="T113" i="11" s="1"/>
  <c r="U113" i="11" s="1"/>
  <c r="S112" i="11"/>
  <c r="T112" i="11" s="1"/>
  <c r="U112" i="11" s="1"/>
  <c r="S111" i="11"/>
  <c r="T111" i="11" s="1"/>
  <c r="U111" i="11" s="1"/>
  <c r="S110" i="11"/>
  <c r="T110" i="11" s="1"/>
  <c r="U110" i="11" s="1"/>
  <c r="S109" i="11"/>
  <c r="T109" i="11" s="1"/>
  <c r="U109" i="11" s="1"/>
  <c r="S108" i="11"/>
  <c r="T108" i="11" s="1"/>
  <c r="U108" i="11" s="1"/>
  <c r="S107" i="11"/>
  <c r="T107" i="11" s="1"/>
  <c r="U107" i="11" s="1"/>
  <c r="S106" i="11"/>
  <c r="T106" i="11" s="1"/>
  <c r="U106" i="11" s="1"/>
  <c r="S105" i="11"/>
  <c r="T105" i="11" s="1"/>
  <c r="U105" i="11" s="1"/>
  <c r="S104" i="11"/>
  <c r="T104" i="11" s="1"/>
  <c r="U104" i="11" s="1"/>
  <c r="S103" i="11"/>
  <c r="T103" i="11" s="1"/>
  <c r="U103" i="11" s="1"/>
  <c r="S102" i="11"/>
  <c r="T102" i="11" s="1"/>
  <c r="U102" i="11" s="1"/>
  <c r="S101" i="11"/>
  <c r="T101" i="11" s="1"/>
  <c r="U101" i="11" s="1"/>
  <c r="S100" i="11"/>
  <c r="T100" i="11" s="1"/>
  <c r="U100" i="11" s="1"/>
  <c r="S99" i="11"/>
  <c r="T99" i="11" s="1"/>
  <c r="U99" i="11" s="1"/>
  <c r="S98" i="11"/>
  <c r="T98" i="11" s="1"/>
  <c r="U98" i="11" s="1"/>
  <c r="S97" i="11"/>
  <c r="T97" i="11" s="1"/>
  <c r="U97" i="11" s="1"/>
  <c r="S96" i="11"/>
  <c r="T96" i="11" s="1"/>
  <c r="U96" i="11" s="1"/>
  <c r="S95" i="11"/>
  <c r="T95" i="11" s="1"/>
  <c r="U95" i="11" s="1"/>
  <c r="S94" i="11"/>
  <c r="T94" i="11" s="1"/>
  <c r="U94" i="11" s="1"/>
  <c r="S93" i="11"/>
  <c r="T93" i="11" s="1"/>
  <c r="U93" i="11" s="1"/>
  <c r="S92" i="11"/>
  <c r="T92" i="11" s="1"/>
  <c r="U92" i="11" s="1"/>
  <c r="S91" i="11"/>
  <c r="T91" i="11" s="1"/>
  <c r="U91" i="11" s="1"/>
  <c r="S90" i="11"/>
  <c r="T90" i="11" s="1"/>
  <c r="U90" i="11" s="1"/>
  <c r="S89" i="11"/>
  <c r="T89" i="11" s="1"/>
  <c r="U89" i="11" s="1"/>
  <c r="S88" i="11"/>
  <c r="T88" i="11" s="1"/>
  <c r="U88" i="11" s="1"/>
  <c r="S87" i="11"/>
  <c r="T87" i="11" s="1"/>
  <c r="U87" i="11" s="1"/>
  <c r="S86" i="11"/>
  <c r="T86" i="11" s="1"/>
  <c r="U86" i="11" s="1"/>
  <c r="S85" i="11"/>
  <c r="T85" i="11" s="1"/>
  <c r="U85" i="11" s="1"/>
  <c r="S84" i="11"/>
  <c r="T84" i="11" s="1"/>
  <c r="U84" i="11" s="1"/>
  <c r="S83" i="11"/>
  <c r="T83" i="11" s="1"/>
  <c r="U83" i="11" s="1"/>
  <c r="S82" i="11"/>
  <c r="T82" i="11" s="1"/>
  <c r="U82" i="11" s="1"/>
  <c r="S81" i="11"/>
  <c r="T81" i="11" s="1"/>
  <c r="U81" i="11" s="1"/>
  <c r="S80" i="11"/>
  <c r="T80" i="11" s="1"/>
  <c r="U80" i="11" s="1"/>
  <c r="S79" i="11"/>
  <c r="T79" i="11" s="1"/>
  <c r="U79" i="11" s="1"/>
  <c r="S78" i="11"/>
  <c r="T78" i="11" s="1"/>
  <c r="U78" i="11" s="1"/>
  <c r="S77" i="11"/>
  <c r="T77" i="11" s="1"/>
  <c r="U77" i="11" s="1"/>
  <c r="S76" i="11"/>
  <c r="T76" i="11" s="1"/>
  <c r="U76" i="11" s="1"/>
  <c r="S75" i="11"/>
  <c r="T75" i="11" s="1"/>
  <c r="U75" i="11" s="1"/>
  <c r="S74" i="11"/>
  <c r="T74" i="11" s="1"/>
  <c r="U74" i="11" s="1"/>
  <c r="S73" i="11"/>
  <c r="T73" i="11" s="1"/>
  <c r="U73" i="11" s="1"/>
  <c r="S72" i="11"/>
  <c r="T72" i="11" s="1"/>
  <c r="U72" i="11" s="1"/>
  <c r="S71" i="11"/>
  <c r="T71" i="11" s="1"/>
  <c r="U71" i="11" s="1"/>
  <c r="S70" i="11"/>
  <c r="T70" i="11" s="1"/>
  <c r="U70" i="11" s="1"/>
  <c r="S69" i="11"/>
  <c r="T69" i="11" s="1"/>
  <c r="U69" i="11" s="1"/>
  <c r="S68" i="11"/>
  <c r="T68" i="11" s="1"/>
  <c r="U68" i="11" s="1"/>
  <c r="S67" i="11"/>
  <c r="T67" i="11" s="1"/>
  <c r="U67" i="11" s="1"/>
  <c r="S66" i="11"/>
  <c r="T66" i="11" s="1"/>
  <c r="U66" i="11" s="1"/>
  <c r="S65" i="11"/>
  <c r="T65" i="11" s="1"/>
  <c r="U65" i="11" s="1"/>
  <c r="S64" i="11"/>
  <c r="T64" i="11" s="1"/>
  <c r="U64" i="11" s="1"/>
  <c r="S63" i="11"/>
  <c r="T63" i="11" s="1"/>
  <c r="U63" i="11" s="1"/>
  <c r="S62" i="11"/>
  <c r="T62" i="11" s="1"/>
  <c r="U62" i="11" s="1"/>
  <c r="S61" i="11"/>
  <c r="T61" i="11" s="1"/>
  <c r="U61" i="11" s="1"/>
  <c r="S60" i="11"/>
  <c r="T60" i="11" s="1"/>
  <c r="U60" i="11" s="1"/>
  <c r="S59" i="11"/>
  <c r="T59" i="11" s="1"/>
  <c r="U59" i="11" s="1"/>
  <c r="S58" i="11"/>
  <c r="T58" i="11" s="1"/>
  <c r="U58" i="11" s="1"/>
  <c r="S57" i="11"/>
  <c r="T57" i="11" s="1"/>
  <c r="U57" i="11" s="1"/>
  <c r="S56" i="11"/>
  <c r="T56" i="11" s="1"/>
  <c r="U56" i="11" s="1"/>
  <c r="S55" i="11"/>
  <c r="T55" i="11" s="1"/>
  <c r="U55" i="11" s="1"/>
  <c r="S54" i="11"/>
  <c r="T54" i="11" s="1"/>
  <c r="U54" i="11" s="1"/>
  <c r="S53" i="11"/>
  <c r="T53" i="11" s="1"/>
  <c r="U53" i="11" s="1"/>
  <c r="S52" i="11"/>
  <c r="T52" i="11" s="1"/>
  <c r="U52" i="11" s="1"/>
  <c r="S51" i="11"/>
  <c r="T51" i="11" s="1"/>
  <c r="U51" i="11" s="1"/>
  <c r="S50" i="11"/>
  <c r="T50" i="11" s="1"/>
  <c r="U50" i="11" s="1"/>
  <c r="S49" i="11"/>
  <c r="T49" i="11" s="1"/>
  <c r="U49" i="11" s="1"/>
  <c r="S48" i="11"/>
  <c r="T48" i="11" s="1"/>
  <c r="U48" i="11" s="1"/>
  <c r="S47" i="11"/>
  <c r="T47" i="11" s="1"/>
  <c r="U47" i="11" s="1"/>
  <c r="S46" i="11"/>
  <c r="T46" i="11" s="1"/>
  <c r="U46" i="11" s="1"/>
  <c r="S45" i="11"/>
  <c r="T45" i="11" s="1"/>
  <c r="U45" i="11" s="1"/>
  <c r="S44" i="11"/>
  <c r="T44" i="11" s="1"/>
  <c r="U44" i="11" s="1"/>
  <c r="S43" i="11"/>
  <c r="T43" i="11" s="1"/>
  <c r="U43" i="11" s="1"/>
  <c r="S42" i="11"/>
  <c r="T42" i="11" s="1"/>
  <c r="U42" i="11" s="1"/>
  <c r="S41" i="11"/>
  <c r="T41" i="11" s="1"/>
  <c r="U41" i="11" s="1"/>
  <c r="S40" i="11"/>
  <c r="T40" i="11" s="1"/>
  <c r="U40" i="11" s="1"/>
  <c r="S39" i="11"/>
  <c r="T39" i="11" s="1"/>
  <c r="U39" i="11" s="1"/>
  <c r="S38" i="11"/>
  <c r="T38" i="11" s="1"/>
  <c r="U38" i="11" s="1"/>
  <c r="S37" i="11"/>
  <c r="T37" i="11" s="1"/>
  <c r="U37" i="11" s="1"/>
  <c r="S36" i="11"/>
  <c r="T36" i="11" s="1"/>
  <c r="U36" i="11" s="1"/>
  <c r="S35" i="11"/>
  <c r="T35" i="11" s="1"/>
  <c r="U35" i="11" s="1"/>
  <c r="S34" i="11"/>
  <c r="T34" i="11" s="1"/>
  <c r="U34" i="11" s="1"/>
  <c r="S33" i="11"/>
  <c r="T33" i="11" s="1"/>
  <c r="U33" i="11" s="1"/>
  <c r="S32" i="11"/>
  <c r="T32" i="11" s="1"/>
  <c r="U32" i="11" s="1"/>
  <c r="S31" i="11"/>
  <c r="T31" i="11" s="1"/>
  <c r="U31" i="11" s="1"/>
  <c r="S30" i="11"/>
  <c r="T30" i="11" s="1"/>
  <c r="U30" i="11" s="1"/>
  <c r="S29" i="11"/>
  <c r="T29" i="11" s="1"/>
  <c r="U29" i="11" s="1"/>
  <c r="S28" i="11"/>
  <c r="T28" i="11" s="1"/>
  <c r="U28" i="11" s="1"/>
  <c r="S27" i="11"/>
  <c r="T27" i="11" s="1"/>
  <c r="U27" i="11" s="1"/>
  <c r="S26" i="11"/>
  <c r="T26" i="11" s="1"/>
  <c r="U26" i="11" s="1"/>
  <c r="S25" i="11"/>
  <c r="T25" i="11" s="1"/>
  <c r="U25" i="11" s="1"/>
  <c r="S24" i="11"/>
  <c r="T24" i="11" s="1"/>
  <c r="U24" i="11" s="1"/>
  <c r="S23" i="11"/>
  <c r="T23" i="11" s="1"/>
  <c r="U23" i="11" s="1"/>
  <c r="S22" i="11"/>
  <c r="T22" i="11" s="1"/>
  <c r="U22" i="11" s="1"/>
  <c r="S21" i="11"/>
  <c r="T21" i="11" s="1"/>
  <c r="U21" i="11" s="1"/>
  <c r="S20" i="11"/>
  <c r="T20" i="11" s="1"/>
  <c r="U20" i="11" s="1"/>
  <c r="S19" i="11"/>
  <c r="T19" i="11" s="1"/>
  <c r="U19" i="11" s="1"/>
  <c r="S18" i="11"/>
  <c r="T18" i="11" s="1"/>
  <c r="U18" i="11" s="1"/>
  <c r="S17" i="11"/>
  <c r="T17" i="11" s="1"/>
  <c r="U17" i="11" s="1"/>
  <c r="S16" i="11"/>
  <c r="T16" i="11" s="1"/>
  <c r="U16" i="11" s="1"/>
  <c r="S15" i="11"/>
  <c r="T15" i="11" s="1"/>
  <c r="U15" i="11" s="1"/>
  <c r="S14" i="11"/>
  <c r="T14" i="11" s="1"/>
  <c r="U14" i="11" s="1"/>
  <c r="S13" i="11"/>
  <c r="T13" i="11" s="1"/>
  <c r="U13" i="11" s="1"/>
  <c r="S12" i="11"/>
  <c r="T12" i="11" s="1"/>
  <c r="U12" i="11" s="1"/>
  <c r="S11" i="11"/>
  <c r="T11" i="11" s="1"/>
  <c r="U11" i="11" s="1"/>
  <c r="S10" i="11"/>
  <c r="T10" i="11" s="1"/>
  <c r="U10" i="11" s="1"/>
  <c r="S9" i="11"/>
  <c r="T9" i="11" s="1"/>
  <c r="U9" i="11" s="1"/>
  <c r="S8" i="11"/>
  <c r="T8" i="11" s="1"/>
  <c r="U8" i="11" s="1"/>
  <c r="S7" i="11"/>
  <c r="T7" i="11" s="1"/>
  <c r="U7" i="11" s="1"/>
  <c r="S6" i="11"/>
  <c r="T6" i="11" s="1"/>
  <c r="U6" i="11" s="1"/>
  <c r="S5" i="11"/>
  <c r="T5" i="11" s="1"/>
  <c r="U5" i="11" s="1"/>
  <c r="S4" i="11"/>
  <c r="T4" i="11" s="1"/>
  <c r="U4" i="11" s="1"/>
  <c r="S3" i="11"/>
  <c r="T3" i="11" s="1"/>
  <c r="U3" i="11" s="1"/>
  <c r="S2" i="11"/>
  <c r="T2" i="11" s="1"/>
  <c r="U2" i="11" s="1"/>
  <c r="E76" i="19" l="1"/>
  <c r="C8" i="19"/>
  <c r="D8" i="19" s="1"/>
  <c r="C12" i="19"/>
  <c r="D12" i="19" s="1"/>
  <c r="C16" i="19"/>
  <c r="D16" i="19" s="1"/>
  <c r="C20" i="19"/>
  <c r="D20" i="19" s="1"/>
  <c r="C24" i="19"/>
  <c r="D24" i="19" s="1"/>
  <c r="C28" i="19"/>
  <c r="D28" i="19" s="1"/>
  <c r="C32" i="19"/>
  <c r="D32" i="19" s="1"/>
  <c r="C36" i="19"/>
  <c r="D36" i="19" s="1"/>
  <c r="C40" i="19"/>
  <c r="D40" i="19" s="1"/>
  <c r="C44" i="19"/>
  <c r="D44" i="19" s="1"/>
  <c r="C48" i="19"/>
  <c r="D48" i="19" s="1"/>
  <c r="C52" i="19"/>
  <c r="D52" i="19" s="1"/>
  <c r="C56" i="19"/>
  <c r="D56" i="19" s="1"/>
  <c r="C60" i="19"/>
  <c r="D60" i="19" s="1"/>
  <c r="C64" i="19"/>
  <c r="D64" i="19" s="1"/>
  <c r="C68" i="19"/>
  <c r="D68" i="19" s="1"/>
  <c r="C72" i="19"/>
  <c r="D72" i="19" s="1"/>
  <c r="C4" i="19"/>
  <c r="C5" i="19"/>
  <c r="D5" i="19" s="1"/>
  <c r="C9" i="19"/>
  <c r="D9" i="19" s="1"/>
  <c r="C13" i="19"/>
  <c r="D13" i="19" s="1"/>
  <c r="C17" i="19"/>
  <c r="D17" i="19" s="1"/>
  <c r="C21" i="19"/>
  <c r="D21" i="19" s="1"/>
  <c r="C25" i="19"/>
  <c r="D25" i="19" s="1"/>
  <c r="C29" i="19"/>
  <c r="D29" i="19" s="1"/>
  <c r="C33" i="19"/>
  <c r="D33" i="19" s="1"/>
  <c r="C37" i="19"/>
  <c r="D37" i="19" s="1"/>
  <c r="C41" i="19"/>
  <c r="D41" i="19" s="1"/>
  <c r="C45" i="19"/>
  <c r="D45" i="19" s="1"/>
  <c r="C49" i="19"/>
  <c r="D49" i="19" s="1"/>
  <c r="C53" i="19"/>
  <c r="D53" i="19" s="1"/>
  <c r="C57" i="19"/>
  <c r="D57" i="19" s="1"/>
  <c r="C61" i="19"/>
  <c r="D61" i="19" s="1"/>
  <c r="C65" i="19"/>
  <c r="D65" i="19" s="1"/>
  <c r="C69" i="19"/>
  <c r="D69" i="19" s="1"/>
  <c r="C73" i="19"/>
  <c r="D73" i="19" s="1"/>
  <c r="C70" i="19"/>
  <c r="D70" i="19" s="1"/>
  <c r="C62" i="19"/>
  <c r="D62" i="19" s="1"/>
  <c r="C54" i="19"/>
  <c r="D54" i="19" s="1"/>
  <c r="C46" i="19"/>
  <c r="D46" i="19" s="1"/>
  <c r="C38" i="19"/>
  <c r="D38" i="19" s="1"/>
  <c r="C30" i="19"/>
  <c r="D30" i="19" s="1"/>
  <c r="C22" i="19"/>
  <c r="D22" i="19" s="1"/>
  <c r="C14" i="19"/>
  <c r="D14" i="19" s="1"/>
  <c r="C6" i="19"/>
  <c r="D6" i="19" s="1"/>
  <c r="AD33" i="14"/>
  <c r="AG49" i="13"/>
  <c r="AE49" i="13"/>
  <c r="V155" i="11"/>
  <c r="W155" i="11" s="1"/>
  <c r="V171" i="11"/>
  <c r="W171" i="11" s="1"/>
  <c r="V123" i="11"/>
  <c r="X123" i="11" s="1"/>
  <c r="V131" i="11"/>
  <c r="W131" i="11" s="1"/>
  <c r="V143" i="11"/>
  <c r="W143" i="11" s="1"/>
  <c r="V159" i="11"/>
  <c r="X159" i="11" s="1"/>
  <c r="V163" i="11"/>
  <c r="W163" i="11" s="1"/>
  <c r="V147" i="11"/>
  <c r="W147" i="11" s="1"/>
  <c r="V122" i="11"/>
  <c r="X122" i="11" s="1"/>
  <c r="V115" i="11"/>
  <c r="X115" i="11" s="1"/>
  <c r="V118" i="11"/>
  <c r="X118" i="11" s="1"/>
  <c r="V75" i="11"/>
  <c r="V77" i="11"/>
  <c r="V79" i="11"/>
  <c r="V84" i="11"/>
  <c r="V87" i="11"/>
  <c r="V92" i="11"/>
  <c r="V95" i="11"/>
  <c r="V100" i="11"/>
  <c r="V103" i="11"/>
  <c r="V82" i="11"/>
  <c r="V85" i="11"/>
  <c r="V90" i="11"/>
  <c r="V93" i="11"/>
  <c r="V98" i="11"/>
  <c r="V101" i="11"/>
  <c r="V106" i="11"/>
  <c r="V109" i="11"/>
  <c r="V113" i="11"/>
  <c r="V142" i="11"/>
  <c r="V158" i="11"/>
  <c r="V80" i="11"/>
  <c r="V88" i="11"/>
  <c r="V96" i="11"/>
  <c r="V107" i="11"/>
  <c r="V124" i="11"/>
  <c r="V138" i="11"/>
  <c r="V154" i="11"/>
  <c r="V170" i="11"/>
  <c r="V83" i="11"/>
  <c r="V91" i="11"/>
  <c r="V99" i="11"/>
  <c r="V104" i="11"/>
  <c r="V76" i="11"/>
  <c r="V78" i="11"/>
  <c r="V81" i="11"/>
  <c r="V86" i="11"/>
  <c r="V89" i="11"/>
  <c r="V94" i="11"/>
  <c r="V97" i="11"/>
  <c r="V102" i="11"/>
  <c r="V105" i="11"/>
  <c r="V108" i="11"/>
  <c r="V110" i="11"/>
  <c r="V116" i="11"/>
  <c r="V121" i="11"/>
  <c r="V134" i="11"/>
  <c r="V150" i="11"/>
  <c r="V166" i="11"/>
  <c r="V74" i="11"/>
  <c r="V127" i="11"/>
  <c r="V130" i="11"/>
  <c r="V146" i="11"/>
  <c r="V162" i="11"/>
  <c r="V120" i="11"/>
  <c r="W175" i="11"/>
  <c r="X175" i="11"/>
  <c r="V114" i="11"/>
  <c r="X117" i="11"/>
  <c r="V119" i="11"/>
  <c r="V129" i="11"/>
  <c r="V133" i="11"/>
  <c r="W135" i="11"/>
  <c r="X135" i="11"/>
  <c r="V137" i="11"/>
  <c r="W139" i="11"/>
  <c r="X139" i="11"/>
  <c r="V141" i="11"/>
  <c r="V145" i="11"/>
  <c r="V149" i="11"/>
  <c r="W151" i="11"/>
  <c r="X151" i="11"/>
  <c r="V153" i="11"/>
  <c r="V157" i="11"/>
  <c r="V161" i="11"/>
  <c r="V165" i="11"/>
  <c r="W167" i="11"/>
  <c r="X167" i="11"/>
  <c r="V169" i="11"/>
  <c r="V178" i="11"/>
  <c r="X180" i="11"/>
  <c r="W180" i="11"/>
  <c r="V112" i="11"/>
  <c r="V125" i="11"/>
  <c r="V174" i="11"/>
  <c r="X176" i="11"/>
  <c r="W176" i="11"/>
  <c r="V126" i="11"/>
  <c r="V111" i="11"/>
  <c r="X128" i="11"/>
  <c r="W128" i="11"/>
  <c r="X132" i="11"/>
  <c r="W132" i="11"/>
  <c r="X136" i="11"/>
  <c r="W136" i="11"/>
  <c r="X140" i="11"/>
  <c r="W140" i="11"/>
  <c r="X144" i="11"/>
  <c r="W144" i="11"/>
  <c r="X148" i="11"/>
  <c r="W148" i="11"/>
  <c r="X152" i="11"/>
  <c r="W152" i="11"/>
  <c r="X156" i="11"/>
  <c r="W156" i="11"/>
  <c r="X160" i="11"/>
  <c r="W160" i="11"/>
  <c r="X164" i="11"/>
  <c r="W164" i="11"/>
  <c r="X168" i="11"/>
  <c r="W168" i="11"/>
  <c r="X172" i="11"/>
  <c r="W172" i="11"/>
  <c r="W179" i="11"/>
  <c r="X179" i="11"/>
  <c r="V173" i="11"/>
  <c r="V177" i="11"/>
  <c r="V181" i="11"/>
  <c r="V64" i="11"/>
  <c r="V65" i="11"/>
  <c r="V71" i="11"/>
  <c r="V66" i="11"/>
  <c r="V69" i="11"/>
  <c r="V72" i="11"/>
  <c r="V67" i="11"/>
  <c r="V68" i="11"/>
  <c r="V63" i="11"/>
  <c r="V70" i="11"/>
  <c r="V73" i="11"/>
  <c r="V2" i="11"/>
  <c r="V15" i="11"/>
  <c r="V20" i="11"/>
  <c r="V31" i="11"/>
  <c r="V36" i="11"/>
  <c r="V41" i="11"/>
  <c r="V44" i="11"/>
  <c r="V49" i="11"/>
  <c r="V55" i="11"/>
  <c r="V10" i="11"/>
  <c r="V13" i="11"/>
  <c r="V18" i="11"/>
  <c r="V21" i="11"/>
  <c r="V26" i="11"/>
  <c r="V29" i="11"/>
  <c r="V34" i="11"/>
  <c r="V37" i="11"/>
  <c r="V42" i="11"/>
  <c r="V45" i="11"/>
  <c r="V50" i="11"/>
  <c r="V53" i="11"/>
  <c r="V58" i="11"/>
  <c r="V61" i="11"/>
  <c r="V9" i="11"/>
  <c r="V17" i="11"/>
  <c r="V25" i="11"/>
  <c r="V33" i="11"/>
  <c r="V60" i="11"/>
  <c r="V11" i="11"/>
  <c r="V59" i="11"/>
  <c r="V7" i="11"/>
  <c r="V12" i="11"/>
  <c r="V23" i="11"/>
  <c r="V28" i="11"/>
  <c r="V39" i="11"/>
  <c r="V47" i="11"/>
  <c r="V52" i="11"/>
  <c r="V57" i="11"/>
  <c r="V3" i="11"/>
  <c r="V5" i="11"/>
  <c r="V19" i="11"/>
  <c r="V27" i="11"/>
  <c r="V35" i="11"/>
  <c r="V43" i="11"/>
  <c r="V51" i="11"/>
  <c r="V4" i="11"/>
  <c r="V6" i="11"/>
  <c r="V8" i="11"/>
  <c r="V16" i="11"/>
  <c r="V32" i="11"/>
  <c r="V48" i="11"/>
  <c r="V56" i="11"/>
  <c r="V14" i="11"/>
  <c r="V22" i="11"/>
  <c r="V24" i="11"/>
  <c r="V30" i="11"/>
  <c r="V38" i="11"/>
  <c r="V40" i="11"/>
  <c r="V46" i="11"/>
  <c r="V54" i="11"/>
  <c r="V62" i="11"/>
  <c r="W115" i="11" l="1"/>
  <c r="C76" i="19"/>
  <c r="D4" i="19"/>
  <c r="X171" i="11"/>
  <c r="W159" i="11"/>
  <c r="X147" i="11"/>
  <c r="X131" i="11"/>
  <c r="X155" i="11"/>
  <c r="W123" i="11"/>
  <c r="X163" i="11"/>
  <c r="W118" i="11"/>
  <c r="X143" i="11"/>
  <c r="W122" i="11"/>
  <c r="X177" i="11"/>
  <c r="W177" i="11"/>
  <c r="X126" i="11"/>
  <c r="W126" i="11"/>
  <c r="X174" i="11"/>
  <c r="W174" i="11"/>
  <c r="X114" i="11"/>
  <c r="W114" i="11"/>
  <c r="X120" i="11"/>
  <c r="W120" i="11"/>
  <c r="X146" i="11"/>
  <c r="W146" i="11"/>
  <c r="W127" i="11"/>
  <c r="X127" i="11"/>
  <c r="X166" i="11"/>
  <c r="W166" i="11"/>
  <c r="X134" i="11"/>
  <c r="W134" i="11"/>
  <c r="X116" i="11"/>
  <c r="W116" i="11"/>
  <c r="W102" i="11"/>
  <c r="X102" i="11"/>
  <c r="W94" i="11"/>
  <c r="X94" i="11"/>
  <c r="W86" i="11"/>
  <c r="X86" i="11"/>
  <c r="W78" i="11"/>
  <c r="X78" i="11"/>
  <c r="X83" i="11"/>
  <c r="W83" i="11"/>
  <c r="X107" i="11"/>
  <c r="W107" i="11"/>
  <c r="X88" i="11"/>
  <c r="W88" i="11"/>
  <c r="X100" i="11"/>
  <c r="W100" i="11"/>
  <c r="X92" i="11"/>
  <c r="W92" i="11"/>
  <c r="X84" i="11"/>
  <c r="W84" i="11"/>
  <c r="X77" i="11"/>
  <c r="W77" i="11"/>
  <c r="X173" i="11"/>
  <c r="W173" i="11"/>
  <c r="X76" i="11"/>
  <c r="W76" i="11"/>
  <c r="X99" i="11"/>
  <c r="W99" i="11"/>
  <c r="X124" i="11"/>
  <c r="W124" i="11"/>
  <c r="X158" i="11"/>
  <c r="W158" i="11"/>
  <c r="W113" i="11"/>
  <c r="X113" i="11"/>
  <c r="W106" i="11"/>
  <c r="X106" i="11"/>
  <c r="W98" i="11"/>
  <c r="X98" i="11"/>
  <c r="W90" i="11"/>
  <c r="X90" i="11"/>
  <c r="W82" i="11"/>
  <c r="X82" i="11"/>
  <c r="X111" i="11"/>
  <c r="W111" i="11"/>
  <c r="X162" i="11"/>
  <c r="W162" i="11"/>
  <c r="X130" i="11"/>
  <c r="W130" i="11"/>
  <c r="W74" i="11"/>
  <c r="X74" i="11"/>
  <c r="X150" i="11"/>
  <c r="W150" i="11"/>
  <c r="W121" i="11"/>
  <c r="X121" i="11"/>
  <c r="W110" i="11"/>
  <c r="X110" i="11"/>
  <c r="W105" i="11"/>
  <c r="X105" i="11"/>
  <c r="X97" i="11"/>
  <c r="W97" i="11"/>
  <c r="W89" i="11"/>
  <c r="X89" i="11"/>
  <c r="W81" i="11"/>
  <c r="X81" i="11"/>
  <c r="X104" i="11"/>
  <c r="W104" i="11"/>
  <c r="X91" i="11"/>
  <c r="W91" i="11"/>
  <c r="X96" i="11"/>
  <c r="W96" i="11"/>
  <c r="X80" i="11"/>
  <c r="W80" i="11"/>
  <c r="X103" i="11"/>
  <c r="W103" i="11"/>
  <c r="X95" i="11"/>
  <c r="W95" i="11"/>
  <c r="X87" i="11"/>
  <c r="W87" i="11"/>
  <c r="W125" i="11"/>
  <c r="X125" i="11"/>
  <c r="X119" i="11"/>
  <c r="W119" i="11"/>
  <c r="X154" i="11"/>
  <c r="W154" i="11"/>
  <c r="X181" i="11"/>
  <c r="W181" i="11"/>
  <c r="W112" i="11"/>
  <c r="X112" i="11"/>
  <c r="X178" i="11"/>
  <c r="W178" i="11"/>
  <c r="X169" i="11"/>
  <c r="W169" i="11"/>
  <c r="X165" i="11"/>
  <c r="W165" i="11"/>
  <c r="X161" i="11"/>
  <c r="W161" i="11"/>
  <c r="X157" i="11"/>
  <c r="W157" i="11"/>
  <c r="X153" i="11"/>
  <c r="W153" i="11"/>
  <c r="X149" i="11"/>
  <c r="W149" i="11"/>
  <c r="X145" i="11"/>
  <c r="W145" i="11"/>
  <c r="X141" i="11"/>
  <c r="W141" i="11"/>
  <c r="X137" i="11"/>
  <c r="W137" i="11"/>
  <c r="X133" i="11"/>
  <c r="W133" i="11"/>
  <c r="X129" i="11"/>
  <c r="W129" i="11"/>
  <c r="W108" i="11"/>
  <c r="X108" i="11"/>
  <c r="X170" i="11"/>
  <c r="W170" i="11"/>
  <c r="X138" i="11"/>
  <c r="W138" i="11"/>
  <c r="X142" i="11"/>
  <c r="W142" i="11"/>
  <c r="W109" i="11"/>
  <c r="X109" i="11"/>
  <c r="W101" i="11"/>
  <c r="X101" i="11"/>
  <c r="W93" i="11"/>
  <c r="X93" i="11"/>
  <c r="W85" i="11"/>
  <c r="X85" i="11"/>
  <c r="X79" i="11"/>
  <c r="W79" i="11"/>
  <c r="X75" i="11"/>
  <c r="W75" i="11"/>
  <c r="X68" i="11"/>
  <c r="W68" i="11"/>
  <c r="X72" i="11"/>
  <c r="W72" i="11"/>
  <c r="X65" i="11"/>
  <c r="W65" i="11"/>
  <c r="W70" i="11"/>
  <c r="X70" i="11"/>
  <c r="X73" i="11"/>
  <c r="W73" i="11"/>
  <c r="X69" i="11"/>
  <c r="W69" i="11"/>
  <c r="X64" i="11"/>
  <c r="W64" i="11"/>
  <c r="W66" i="11"/>
  <c r="X66" i="11"/>
  <c r="W63" i="11"/>
  <c r="X63" i="11"/>
  <c r="W67" i="11"/>
  <c r="X67" i="11"/>
  <c r="W71" i="11"/>
  <c r="X71" i="11"/>
  <c r="X51" i="11"/>
  <c r="W51" i="11"/>
  <c r="X35" i="11"/>
  <c r="W35" i="11"/>
  <c r="X19" i="11"/>
  <c r="W19" i="11"/>
  <c r="X58" i="11"/>
  <c r="W58" i="11"/>
  <c r="X50" i="11"/>
  <c r="W50" i="11"/>
  <c r="X42" i="11"/>
  <c r="W42" i="11"/>
  <c r="X26" i="11"/>
  <c r="W26" i="11"/>
  <c r="X18" i="11"/>
  <c r="W18" i="11"/>
  <c r="X10" i="11"/>
  <c r="W10" i="11"/>
  <c r="X62" i="11"/>
  <c r="W62" i="11"/>
  <c r="X38" i="11"/>
  <c r="W38" i="11"/>
  <c r="X14" i="11"/>
  <c r="W14" i="11"/>
  <c r="W16" i="11"/>
  <c r="X16" i="11"/>
  <c r="X57" i="11"/>
  <c r="W57" i="11"/>
  <c r="W47" i="11"/>
  <c r="X47" i="11"/>
  <c r="W28" i="11"/>
  <c r="X28" i="11"/>
  <c r="W12" i="11"/>
  <c r="X12" i="11"/>
  <c r="X59" i="11"/>
  <c r="W59" i="11"/>
  <c r="W60" i="11"/>
  <c r="X60" i="11"/>
  <c r="X25" i="11"/>
  <c r="W25" i="11"/>
  <c r="X9" i="11"/>
  <c r="W9" i="11"/>
  <c r="X49" i="11"/>
  <c r="W49" i="11"/>
  <c r="X41" i="11"/>
  <c r="W41" i="11"/>
  <c r="W31" i="11"/>
  <c r="X31" i="11"/>
  <c r="W15" i="11"/>
  <c r="X15" i="11"/>
  <c r="X22" i="11"/>
  <c r="W22" i="11"/>
  <c r="X54" i="11"/>
  <c r="W54" i="11"/>
  <c r="X30" i="11"/>
  <c r="W30" i="11"/>
  <c r="W56" i="11"/>
  <c r="X56" i="11"/>
  <c r="X4" i="11"/>
  <c r="W4" i="11"/>
  <c r="X43" i="11"/>
  <c r="W43" i="11"/>
  <c r="W27" i="11"/>
  <c r="X27" i="11"/>
  <c r="W5" i="11"/>
  <c r="X5" i="11"/>
  <c r="X61" i="11"/>
  <c r="W61" i="11"/>
  <c r="X53" i="11"/>
  <c r="W53" i="11"/>
  <c r="X45" i="11"/>
  <c r="W45" i="11"/>
  <c r="X37" i="11"/>
  <c r="W37" i="11"/>
  <c r="X29" i="11"/>
  <c r="W29" i="11"/>
  <c r="X21" i="11"/>
  <c r="W21" i="11"/>
  <c r="X13" i="11"/>
  <c r="W13" i="11"/>
  <c r="W40" i="11"/>
  <c r="X40" i="11"/>
  <c r="W32" i="11"/>
  <c r="X32" i="11"/>
  <c r="X34" i="11"/>
  <c r="W34" i="11"/>
  <c r="W8" i="11"/>
  <c r="X8" i="11"/>
  <c r="X46" i="11"/>
  <c r="W46" i="11"/>
  <c r="W24" i="11"/>
  <c r="X24" i="11"/>
  <c r="W48" i="11"/>
  <c r="X48" i="11"/>
  <c r="X6" i="11"/>
  <c r="W6" i="11"/>
  <c r="X3" i="11"/>
  <c r="W3" i="11"/>
  <c r="W52" i="11"/>
  <c r="X52" i="11"/>
  <c r="W39" i="11"/>
  <c r="X39" i="11"/>
  <c r="W23" i="11"/>
  <c r="X23" i="11"/>
  <c r="W7" i="11"/>
  <c r="X7" i="11"/>
  <c r="X11" i="11"/>
  <c r="W11" i="11"/>
  <c r="X33" i="11"/>
  <c r="W33" i="11"/>
  <c r="X17" i="11"/>
  <c r="W17" i="11"/>
  <c r="W55" i="11"/>
  <c r="X55" i="11"/>
  <c r="W44" i="11"/>
  <c r="X44" i="11"/>
  <c r="W36" i="11"/>
  <c r="X36" i="11"/>
  <c r="W20" i="11"/>
  <c r="X20" i="11"/>
  <c r="X2" i="11"/>
  <c r="W2" i="11"/>
  <c r="D76" i="19" l="1"/>
  <c r="I8" i="19"/>
  <c r="AE5" i="14"/>
  <c r="AE12" i="14"/>
  <c r="AE32" i="14"/>
  <c r="AE17" i="14"/>
  <c r="AE7" i="14"/>
  <c r="AE18" i="14"/>
  <c r="AE13" i="14"/>
  <c r="AE30" i="14"/>
  <c r="AE24" i="14"/>
  <c r="AE31" i="14"/>
  <c r="AE15" i="14"/>
  <c r="AE23" i="14"/>
  <c r="AE20" i="14"/>
  <c r="AE9" i="14"/>
  <c r="AE10" i="14"/>
  <c r="AE6" i="14"/>
  <c r="AE29" i="14"/>
  <c r="AE11" i="14"/>
  <c r="AE26" i="14"/>
  <c r="AE21" i="14"/>
  <c r="AE14" i="14"/>
  <c r="AE16" i="14"/>
  <c r="AE22" i="14"/>
  <c r="AE19" i="14"/>
  <c r="AE25" i="14"/>
  <c r="AE28" i="14"/>
  <c r="AE8" i="14"/>
  <c r="AE27" i="14"/>
  <c r="AE33" i="14" l="1"/>
  <c r="U34" i="13" l="1"/>
  <c r="AF37" i="13" s="1"/>
  <c r="AH37" i="13" s="1"/>
  <c r="U38" i="13"/>
  <c r="AF41" i="13" s="1"/>
  <c r="AH41" i="13" s="1"/>
  <c r="U39" i="13"/>
  <c r="AF42" i="13" s="1"/>
  <c r="AH42" i="13" s="1"/>
  <c r="U40" i="13"/>
  <c r="AF43" i="13" s="1"/>
  <c r="AH43" i="13" s="1"/>
  <c r="U28" i="13"/>
  <c r="AF27" i="13" s="1"/>
  <c r="AH27" i="13" s="1"/>
  <c r="U7" i="13"/>
  <c r="AF23" i="13" s="1"/>
  <c r="AH23" i="13" s="1"/>
  <c r="U18" i="13"/>
  <c r="AF13" i="13" s="1"/>
  <c r="AH13" i="13" s="1"/>
  <c r="U41" i="13"/>
  <c r="AF44" i="13" s="1"/>
  <c r="AH44" i="13" s="1"/>
  <c r="U44" i="13"/>
  <c r="AF47" i="13" s="1"/>
  <c r="AH47" i="13" s="1"/>
  <c r="U31" i="13"/>
  <c r="AF30" i="13" s="1"/>
  <c r="AH30" i="13" s="1"/>
  <c r="U20" i="13"/>
  <c r="AF15" i="13" s="1"/>
  <c r="AH15" i="13" s="1"/>
  <c r="U19" i="13"/>
  <c r="AF14" i="13" s="1"/>
  <c r="AH14" i="13" s="1"/>
  <c r="U47" i="13"/>
  <c r="AF16" i="13" s="1"/>
  <c r="AH16" i="13" s="1"/>
  <c r="U36" i="13"/>
  <c r="AF39" i="13" s="1"/>
  <c r="AH39" i="13" s="1"/>
  <c r="AF25" i="13"/>
  <c r="AH25" i="13" s="1"/>
  <c r="U27" i="13"/>
  <c r="U24" i="13"/>
  <c r="AF21" i="13" s="1"/>
  <c r="AH21" i="13" s="1"/>
  <c r="U22" i="13"/>
  <c r="AF18" i="13" s="1"/>
  <c r="AH18" i="13" s="1"/>
  <c r="U32" i="13"/>
  <c r="AF31" i="13" s="1"/>
  <c r="AH31" i="13" s="1"/>
  <c r="AF29" i="13"/>
  <c r="AH29" i="13" s="1"/>
  <c r="U30" i="13"/>
  <c r="U29" i="13"/>
  <c r="AF28" i="13" s="1"/>
  <c r="AH28" i="13" s="1"/>
  <c r="U26" i="13"/>
  <c r="AF24" i="13" s="1"/>
  <c r="AH24" i="13" s="1"/>
  <c r="U12" i="13"/>
  <c r="AF20" i="13" s="1"/>
  <c r="AH20" i="13" s="1"/>
  <c r="U15" i="13"/>
  <c r="AF5" i="13"/>
  <c r="U5" i="13"/>
  <c r="AF34" i="13" s="1"/>
  <c r="AH34" i="13" s="1"/>
  <c r="U6" i="13"/>
  <c r="AF36" i="13" s="1"/>
  <c r="AH36" i="13" s="1"/>
  <c r="U45" i="13"/>
  <c r="AF48" i="13" s="1"/>
  <c r="AH48" i="13" s="1"/>
  <c r="U42" i="13"/>
  <c r="AF45" i="13" s="1"/>
  <c r="AH45" i="13" s="1"/>
  <c r="U10" i="13"/>
  <c r="AF33" i="13" s="1"/>
  <c r="AH33" i="13" s="1"/>
  <c r="U25" i="13"/>
  <c r="AF22" i="13" s="1"/>
  <c r="AH22" i="13" s="1"/>
  <c r="U23" i="13"/>
  <c r="AF19" i="13" s="1"/>
  <c r="AH19" i="13" s="1"/>
  <c r="AF38" i="13"/>
  <c r="AH38" i="13" s="1"/>
  <c r="U35" i="13"/>
  <c r="U48" i="13"/>
  <c r="AF32" i="13" s="1"/>
  <c r="AH32" i="13" s="1"/>
  <c r="U37" i="13"/>
  <c r="AF40" i="13" s="1"/>
  <c r="AH40" i="13" s="1"/>
  <c r="AF35" i="13"/>
  <c r="AH35" i="13" s="1"/>
  <c r="U33" i="13"/>
  <c r="U17" i="13"/>
  <c r="AF10" i="13" s="1"/>
  <c r="AH10" i="13" s="1"/>
  <c r="U46" i="13"/>
  <c r="AF8" i="13" s="1"/>
  <c r="AH8" i="13" s="1"/>
  <c r="U11" i="13"/>
  <c r="AF7" i="13" s="1"/>
  <c r="AH7" i="13" s="1"/>
  <c r="U8" i="13"/>
  <c r="AF26" i="13" s="1"/>
  <c r="AH26" i="13" s="1"/>
  <c r="U9" i="13"/>
  <c r="AF12" i="13" s="1"/>
  <c r="AH12" i="13" s="1"/>
  <c r="U13" i="13"/>
  <c r="AF11" i="13"/>
  <c r="AH11" i="13" s="1"/>
  <c r="U16" i="13"/>
  <c r="AF6" i="13" s="1"/>
  <c r="AH6" i="13" s="1"/>
  <c r="U43" i="13"/>
  <c r="AF46" i="13" s="1"/>
  <c r="AH46" i="13" s="1"/>
  <c r="U14" i="13"/>
  <c r="AF9" i="13"/>
  <c r="AH9" i="13" s="1"/>
  <c r="U21" i="13"/>
  <c r="AF17" i="13" s="1"/>
  <c r="AH17" i="13" s="1"/>
  <c r="AF49" i="13" l="1"/>
  <c r="AH5" i="13"/>
  <c r="AH49" i="13" s="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896399FC-3175-480C-A4D3-64D41FE390F3}" keepAlive="1" name="Consulta - ArbolesHumedales" description="Conexión a la consulta 'ArbolesHumedales' en el libro." type="5" refreshedVersion="8" background="1" saveData="1">
    <dbPr connection="Provider=Microsoft.Mashup.OleDb.1;Data Source=$Workbook$;Location=ArbolesHumedales;Extended Properties=&quot;&quot;" command="SELECT * FROM [ArbolesHumedales]"/>
  </connection>
  <connection id="2" xr16:uid="{740362C8-A036-402B-B6C4-2D758D16C87A}" keepAlive="1" name="Consulta - Herbáceas (2)" description="Conexión a la consulta 'Herbáceas (2)' en el libro." type="5" refreshedVersion="8" background="1" saveData="1">
    <dbPr connection="Provider=Microsoft.Mashup.OleDb.1;Data Source=$Workbook$;Location=&quot;Herbáceas (2)&quot;;Extended Properties=&quot;&quot;" command="SELECT * FROM [Herbáceas (2)]"/>
  </connection>
  <connection id="3" xr16:uid="{2BA56490-E7EB-49C4-91E4-9EF4C50CB0D9}" keepAlive="1" name="Consulta - Macrófitas (4)" description="Conexión a la consulta 'Macrófitas (4)' en el libro." type="5" refreshedVersion="8" background="1" saveData="1">
    <dbPr connection="Provider=Microsoft.Mashup.OleDb.1;Data Source=$Workbook$;Location=&quot;Macrófitas (4)&quot;;Extended Properties=&quot;&quot;" command="SELECT * FROM [Macrófitas (4)]"/>
  </connection>
</connections>
</file>

<file path=xl/sharedStrings.xml><?xml version="1.0" encoding="utf-8"?>
<sst xmlns="http://schemas.openxmlformats.org/spreadsheetml/2006/main" count="4519" uniqueCount="675">
  <si>
    <t>Fecha</t>
  </si>
  <si>
    <t>Cobertura de la tierra</t>
  </si>
  <si>
    <t>No. de transecto</t>
  </si>
  <si>
    <t>subparcela</t>
  </si>
  <si>
    <t>no. de campo</t>
  </si>
  <si>
    <t>Nombre común</t>
  </si>
  <si>
    <t>Nombre Científico</t>
  </si>
  <si>
    <t>Familia</t>
  </si>
  <si>
    <t>Forma de vida</t>
  </si>
  <si>
    <t>CAP1</t>
  </si>
  <si>
    <t>CAP2</t>
  </si>
  <si>
    <t>CAP3</t>
  </si>
  <si>
    <t>CAP4</t>
  </si>
  <si>
    <t>altura total</t>
  </si>
  <si>
    <t>altura comercial</t>
  </si>
  <si>
    <t>copa1</t>
  </si>
  <si>
    <t>copa2</t>
  </si>
  <si>
    <t>Hayuelo</t>
  </si>
  <si>
    <t>SAPINDACEAE</t>
  </si>
  <si>
    <t>arbusto</t>
  </si>
  <si>
    <t>Tinto</t>
  </si>
  <si>
    <t>SOLANACEAE</t>
  </si>
  <si>
    <t>Chilca</t>
  </si>
  <si>
    <t>ASTERACEAE</t>
  </si>
  <si>
    <t>Eugenia</t>
  </si>
  <si>
    <t>MYRTACEAE</t>
  </si>
  <si>
    <t>Chicalá</t>
  </si>
  <si>
    <t>BIGNONIACEAE</t>
  </si>
  <si>
    <t>Tabaquillo</t>
  </si>
  <si>
    <t>JUGLANDACEAE</t>
  </si>
  <si>
    <t>Arboloco</t>
  </si>
  <si>
    <t>BETULACCEAE</t>
  </si>
  <si>
    <t>SALICACEAE</t>
  </si>
  <si>
    <t>árbol</t>
  </si>
  <si>
    <t>FABACEAE</t>
  </si>
  <si>
    <t>Arrayán</t>
  </si>
  <si>
    <t>Sauco</t>
  </si>
  <si>
    <t>ADOXACEAE</t>
  </si>
  <si>
    <t>Fucsia boliviana</t>
  </si>
  <si>
    <t>ONAGRACEAE</t>
  </si>
  <si>
    <t xml:space="preserve">arbusto </t>
  </si>
  <si>
    <t>Cerezo</t>
  </si>
  <si>
    <t>ROSACEAE</t>
  </si>
  <si>
    <t xml:space="preserve">regular, </t>
  </si>
  <si>
    <t>Chilco</t>
  </si>
  <si>
    <t>Araucauria</t>
  </si>
  <si>
    <t>ARAUCARIACEAE</t>
  </si>
  <si>
    <t>Garbancillo</t>
  </si>
  <si>
    <t>VERBENACEAE</t>
  </si>
  <si>
    <t>Viburnum</t>
  </si>
  <si>
    <t>Velitas</t>
  </si>
  <si>
    <t>Mano de oso</t>
  </si>
  <si>
    <t>ARALIACEAE</t>
  </si>
  <si>
    <t>Mangle</t>
  </si>
  <si>
    <t>ESCALLONIACEAE</t>
  </si>
  <si>
    <t>AQUIFOLIACEAE</t>
  </si>
  <si>
    <t>Corono</t>
  </si>
  <si>
    <t>Cajeto</t>
  </si>
  <si>
    <t>Pino colombiano</t>
  </si>
  <si>
    <t>PODOCARPACEAE</t>
  </si>
  <si>
    <t xml:space="preserve">Tabaquillo </t>
  </si>
  <si>
    <t>Caballero de la noche</t>
  </si>
  <si>
    <t>Tomatillo</t>
  </si>
  <si>
    <t>Cucharo</t>
  </si>
  <si>
    <t>CLUSIACEAE</t>
  </si>
  <si>
    <t>limón</t>
  </si>
  <si>
    <t>RUTACEAE</t>
  </si>
  <si>
    <t>Guayabo</t>
  </si>
  <si>
    <t>Plantación de latifoliadas Sauce</t>
  </si>
  <si>
    <t>arbol</t>
  </si>
  <si>
    <t>Sauce</t>
  </si>
  <si>
    <t>EUPHORBIACEAE</t>
  </si>
  <si>
    <t>sauce</t>
  </si>
  <si>
    <t>Árbol</t>
  </si>
  <si>
    <t>Aliso</t>
  </si>
  <si>
    <t>Estado Fitosanitario</t>
  </si>
  <si>
    <t>Mezcla de árboles plantados</t>
  </si>
  <si>
    <t>Tibar</t>
  </si>
  <si>
    <t>Papayuelo</t>
  </si>
  <si>
    <t>CARICACEAE</t>
  </si>
  <si>
    <t>Arbusto</t>
  </si>
  <si>
    <t>MAGNOLIACEAE</t>
  </si>
  <si>
    <t>Ciro</t>
  </si>
  <si>
    <t xml:space="preserve">Árbol </t>
  </si>
  <si>
    <t>Borrachero</t>
  </si>
  <si>
    <t xml:space="preserve">Nogal </t>
  </si>
  <si>
    <t xml:space="preserve">árbol </t>
  </si>
  <si>
    <t>BORAGINACEAE</t>
  </si>
  <si>
    <t>Durazno</t>
  </si>
  <si>
    <t>Roble</t>
  </si>
  <si>
    <t>FAGACEAE</t>
  </si>
  <si>
    <t>Subparcela</t>
  </si>
  <si>
    <t>No. de campo</t>
  </si>
  <si>
    <t>Nombre científico</t>
  </si>
  <si>
    <t>Porcentaje de cobertura</t>
  </si>
  <si>
    <t>Vegetación acuática</t>
  </si>
  <si>
    <t>1</t>
  </si>
  <si>
    <t>Botón de oro</t>
  </si>
  <si>
    <t>2</t>
  </si>
  <si>
    <t>POACEAE</t>
  </si>
  <si>
    <t>3</t>
  </si>
  <si>
    <t>4</t>
  </si>
  <si>
    <t>5</t>
  </si>
  <si>
    <t>Barbasco</t>
  </si>
  <si>
    <t>POLYGONACEAE</t>
  </si>
  <si>
    <t>Lentejita</t>
  </si>
  <si>
    <t>ARACEAE</t>
  </si>
  <si>
    <t>6</t>
  </si>
  <si>
    <t>7</t>
  </si>
  <si>
    <t>8</t>
  </si>
  <si>
    <t>Junco</t>
  </si>
  <si>
    <t>CYPERACEAE</t>
  </si>
  <si>
    <t>serraja</t>
  </si>
  <si>
    <t>Herbazal denso inundable no arbolado</t>
  </si>
  <si>
    <t>buchón nativo</t>
  </si>
  <si>
    <t>HYDROCHARITACEAE</t>
  </si>
  <si>
    <t>calabaza</t>
  </si>
  <si>
    <t>CUCURBITACEAE</t>
  </si>
  <si>
    <t>lengua de vaca</t>
  </si>
  <si>
    <t>barbasco</t>
  </si>
  <si>
    <t>trébol de agua</t>
  </si>
  <si>
    <t>Marsileaceae</t>
  </si>
  <si>
    <t>BRASSICACEAE</t>
  </si>
  <si>
    <t>Juncal</t>
  </si>
  <si>
    <t>Pasto espiga</t>
  </si>
  <si>
    <t>Número de transecto</t>
  </si>
  <si>
    <t>FAMILIA</t>
  </si>
  <si>
    <t>Diente de león</t>
  </si>
  <si>
    <t>Alfalfa</t>
  </si>
  <si>
    <t>Alpiste</t>
  </si>
  <si>
    <t>amor seco</t>
  </si>
  <si>
    <t>Carretón morado</t>
  </si>
  <si>
    <t>LITHRACEAE</t>
  </si>
  <si>
    <t>CARYOPHYLLACEAE</t>
  </si>
  <si>
    <t>botoncillo</t>
  </si>
  <si>
    <t xml:space="preserve">botoncillo </t>
  </si>
  <si>
    <t>Género</t>
  </si>
  <si>
    <t>Bidens</t>
  </si>
  <si>
    <t>Cerastium</t>
  </si>
  <si>
    <t>Cuphea</t>
  </si>
  <si>
    <t>Erysimum</t>
  </si>
  <si>
    <t>Holcus</t>
  </si>
  <si>
    <t>Lolium</t>
  </si>
  <si>
    <t>Medicago</t>
  </si>
  <si>
    <t>Senecio</t>
  </si>
  <si>
    <t>Sonchus</t>
  </si>
  <si>
    <t>Taraxacum</t>
  </si>
  <si>
    <t>Trifolium</t>
  </si>
  <si>
    <t xml:space="preserve">Trébol blanco </t>
  </si>
  <si>
    <t>No registra</t>
  </si>
  <si>
    <t>Dactylis</t>
  </si>
  <si>
    <t>Polypogon</t>
  </si>
  <si>
    <t>Rumex</t>
  </si>
  <si>
    <t xml:space="preserve">Taraxacum </t>
  </si>
  <si>
    <t xml:space="preserve">Hydrocotyle </t>
  </si>
  <si>
    <t>Lemna</t>
  </si>
  <si>
    <t xml:space="preserve">Polygonum </t>
  </si>
  <si>
    <t>Schoenoplectus</t>
  </si>
  <si>
    <t>Abatia</t>
  </si>
  <si>
    <t>Alnus</t>
  </si>
  <si>
    <t>Baccharis</t>
  </si>
  <si>
    <t>Brugmansia</t>
  </si>
  <si>
    <t xml:space="preserve">Citharexylum </t>
  </si>
  <si>
    <t>Duranta</t>
  </si>
  <si>
    <t>Escallonia</t>
  </si>
  <si>
    <t xml:space="preserve">Juglans </t>
  </si>
  <si>
    <t>Magnolia</t>
  </si>
  <si>
    <t xml:space="preserve">Prunus </t>
  </si>
  <si>
    <t>Quercus</t>
  </si>
  <si>
    <t xml:space="preserve">Salix </t>
  </si>
  <si>
    <t>Sambucus</t>
  </si>
  <si>
    <t>Smallanthus</t>
  </si>
  <si>
    <t>Solanum</t>
  </si>
  <si>
    <t xml:space="preserve">Varronia </t>
  </si>
  <si>
    <t>Vasconcellea</t>
  </si>
  <si>
    <t>Xylosma</t>
  </si>
  <si>
    <t>Citharexylum</t>
  </si>
  <si>
    <t>Croton</t>
  </si>
  <si>
    <t>Salix</t>
  </si>
  <si>
    <t>X</t>
  </si>
  <si>
    <t>Y</t>
  </si>
  <si>
    <t>Long</t>
  </si>
  <si>
    <t>Lat</t>
  </si>
  <si>
    <t>Transecto</t>
  </si>
  <si>
    <t>Coordenadas iniciales</t>
  </si>
  <si>
    <t>Coordenadas finales</t>
  </si>
  <si>
    <t>Cobertura</t>
  </si>
  <si>
    <t>Pastos limpios</t>
  </si>
  <si>
    <t>Pastos enmalezado</t>
  </si>
  <si>
    <t>Plantación de latifoliadas - sauce</t>
  </si>
  <si>
    <t>Vegetación secundaria baja plantada</t>
  </si>
  <si>
    <t>Origen</t>
  </si>
  <si>
    <t>Invasora</t>
  </si>
  <si>
    <t>Sonchus oleraceus (L.) L.</t>
  </si>
  <si>
    <t>Taraxacum officinale F. H. Wigg.</t>
  </si>
  <si>
    <t>Medicago sativa L.</t>
  </si>
  <si>
    <t>Erysimum cheiri (L.) Crantz</t>
  </si>
  <si>
    <t>Trifolium pratense L.</t>
  </si>
  <si>
    <t>Trifolium repens L.</t>
  </si>
  <si>
    <t>Cerastium glomeratum Thuill.</t>
  </si>
  <si>
    <t>Lolium perenne L.</t>
  </si>
  <si>
    <t>Medicago lupulina L.</t>
  </si>
  <si>
    <t>Kikuyo</t>
  </si>
  <si>
    <t>Dactylis glomerata L.</t>
  </si>
  <si>
    <t>Polypogon elongatus Kunth</t>
  </si>
  <si>
    <t>Rumex conglomeratus Murray</t>
  </si>
  <si>
    <t>Polypogon monspeliensis (L.) Desf.</t>
  </si>
  <si>
    <t>Polygonum punctatum Elliott</t>
  </si>
  <si>
    <t>Lemna minor L.</t>
  </si>
  <si>
    <t>Schoenoplectus californicus (C.A.Mey.) Soják</t>
  </si>
  <si>
    <t>Hydrocotyle bonplandii  A.Rich.</t>
  </si>
  <si>
    <t>Sambucus nigra L.</t>
  </si>
  <si>
    <t>Escallonia paniculata (Ruiz &amp; Pav.) Schult.</t>
  </si>
  <si>
    <t>Prunus serotina Ehrh.</t>
  </si>
  <si>
    <t>Xylosma spiculifera (Tul.) Triana &amp; Planch.</t>
  </si>
  <si>
    <t>Alnus acuminata Kunth</t>
  </si>
  <si>
    <t>Smallanthus pyramidalis (Triana) H.Rob.</t>
  </si>
  <si>
    <t>Duranta mutisii L. f.</t>
  </si>
  <si>
    <t xml:space="preserve">Magnolia sp. </t>
  </si>
  <si>
    <t>Solanum aff. venosum Dunal</t>
  </si>
  <si>
    <t>Baccharis bogotensis Kunth</t>
  </si>
  <si>
    <t>Brugmansia x candida Pers.</t>
  </si>
  <si>
    <t>Juglans neotropica Diels</t>
  </si>
  <si>
    <t>Abatia parviflora Ruiz &amp; Pav.</t>
  </si>
  <si>
    <t>Salix humboldtiana Willd.</t>
  </si>
  <si>
    <t>Viburnum tinoides L. f.</t>
  </si>
  <si>
    <t>Varronia cylindrostachya  Ruiz &amp; Pav</t>
  </si>
  <si>
    <t>Citharexylum subflavescens S. F. Blake</t>
  </si>
  <si>
    <t>Prunus persica (L.) Batsch</t>
  </si>
  <si>
    <t>Quercus humboldtii Bonpl.</t>
  </si>
  <si>
    <t>Croton coriaceus  Kunth</t>
  </si>
  <si>
    <t>Cestrum buxifolium Kunth</t>
  </si>
  <si>
    <t>Baccharis prunifolia Kunth</t>
  </si>
  <si>
    <t>Syzygium paniculatum Gaertn.</t>
  </si>
  <si>
    <t>Tecoma stans (L.) Kunth</t>
  </si>
  <si>
    <t>Nicotiana tabacum L.</t>
  </si>
  <si>
    <t>Myrcianthes leucoxyla (Ortega) McVaugh</t>
  </si>
  <si>
    <t>Acacia melanoxylon R.Br.</t>
  </si>
  <si>
    <t xml:space="preserve">Baccharis sp. </t>
  </si>
  <si>
    <t>Baccharis latifolia (Ruiz &amp; Pav.) Pers.</t>
  </si>
  <si>
    <t>Araucaria angustifolia (Bertol.) Kuntze</t>
  </si>
  <si>
    <t>Oreopanax incisus (Schult.) Decne. &amp; Planch.</t>
  </si>
  <si>
    <t>Escallonia pendula  (Ruiz &amp; Pav.) Pers.</t>
  </si>
  <si>
    <t>Ilex kunthiana Triana</t>
  </si>
  <si>
    <t>Retrophyllum rospigliosii (Pilg.) C.N.Page</t>
  </si>
  <si>
    <t>Cestrum nocturnum L.</t>
  </si>
  <si>
    <t>Solanum oblongifolium Dunal</t>
  </si>
  <si>
    <t xml:space="preserve">Clusia sp. </t>
  </si>
  <si>
    <t>Citrus limon (L.) Osbeck</t>
  </si>
  <si>
    <t>Psidium guajava L.</t>
  </si>
  <si>
    <t>Lycianthes lycioides (L.) Hassl.</t>
  </si>
  <si>
    <t xml:space="preserve">Abatia </t>
  </si>
  <si>
    <t>Acacia</t>
  </si>
  <si>
    <t>Araucaria</t>
  </si>
  <si>
    <t>Cestrum</t>
  </si>
  <si>
    <t>Citrus</t>
  </si>
  <si>
    <t>Clusia</t>
  </si>
  <si>
    <t>Fuchsia</t>
  </si>
  <si>
    <t>Ilex</t>
  </si>
  <si>
    <t>Mulato</t>
  </si>
  <si>
    <t>Juglans</t>
  </si>
  <si>
    <t>Lycianthes</t>
  </si>
  <si>
    <t>Myrcianthes</t>
  </si>
  <si>
    <t>Nicotiana</t>
  </si>
  <si>
    <t>Oreopanax</t>
  </si>
  <si>
    <t>Prunus</t>
  </si>
  <si>
    <t>Psidium</t>
  </si>
  <si>
    <t>Retrophyllum</t>
  </si>
  <si>
    <t xml:space="preserve">Sambucus </t>
  </si>
  <si>
    <t xml:space="preserve">Solanum </t>
  </si>
  <si>
    <t>Syzygium</t>
  </si>
  <si>
    <t>Tecoma</t>
  </si>
  <si>
    <t>Limnobium laevigatum  (Willd.) Heine</t>
  </si>
  <si>
    <t>Cucurbita pepo L.</t>
  </si>
  <si>
    <t>Marsilea ancylopoda A.Braun</t>
  </si>
  <si>
    <t>Capsella bursa-pastoris (L.) Medik.</t>
  </si>
  <si>
    <t>Capsella</t>
  </si>
  <si>
    <t>Cucurbita</t>
  </si>
  <si>
    <t xml:space="preserve">Hydrocotile </t>
  </si>
  <si>
    <t>Limnobium</t>
  </si>
  <si>
    <t>Marsilea</t>
  </si>
  <si>
    <t>Polygonum</t>
  </si>
  <si>
    <t>Holcus lanatus L.</t>
  </si>
  <si>
    <t xml:space="preserve">Lemna </t>
  </si>
  <si>
    <t>CAP (cm)</t>
  </si>
  <si>
    <t>DAP (cm)</t>
  </si>
  <si>
    <t>DAP (m)</t>
  </si>
  <si>
    <t>ÁREA BASAL (m2)</t>
  </si>
  <si>
    <t>VOLUMEN COMERCIAL (M3)</t>
  </si>
  <si>
    <t>VOLUMEN TOTAL (M3)</t>
  </si>
  <si>
    <t>ff</t>
  </si>
  <si>
    <t>Bueno</t>
  </si>
  <si>
    <t>Hydrocotyle ranunculoides L.f.</t>
  </si>
  <si>
    <t>Etiquetas de fila</t>
  </si>
  <si>
    <t>Total general</t>
  </si>
  <si>
    <t>Cuenta de Nombre Científico</t>
  </si>
  <si>
    <t>ABUNDANCIA</t>
  </si>
  <si>
    <t>Absoluta</t>
  </si>
  <si>
    <t>Relativa</t>
  </si>
  <si>
    <t>FRECUENCIA</t>
  </si>
  <si>
    <t>DOMINANCIA</t>
  </si>
  <si>
    <t>ABSOLUTA</t>
  </si>
  <si>
    <t>RELATIVA</t>
  </si>
  <si>
    <t>INDICE DE VALOR DE IMPORTANCIA</t>
  </si>
  <si>
    <t>Valores</t>
  </si>
  <si>
    <t>Cuenta de no. de campo</t>
  </si>
  <si>
    <t>Etiquetas de columna</t>
  </si>
  <si>
    <t>Cuenta de no. de campo2</t>
  </si>
  <si>
    <t>Suma de ÁREA BASAL (m2)</t>
  </si>
  <si>
    <t>Suma de ÁREA BASAL (m2)2</t>
  </si>
  <si>
    <t>NOMBRE CIENTIFICO</t>
  </si>
  <si>
    <t>ABUNDANCIA RELATIVA</t>
  </si>
  <si>
    <t>FRECUENCIA RELATIVA</t>
  </si>
  <si>
    <t>DOMINANCIA RELATIVA</t>
  </si>
  <si>
    <t>IVI</t>
  </si>
  <si>
    <t>Total</t>
  </si>
  <si>
    <t>Suma de Porcentaje de cobertura</t>
  </si>
  <si>
    <t>Suma de Porcentaje de cobertura2</t>
  </si>
  <si>
    <t>Pastos enmalezados</t>
  </si>
  <si>
    <t>Bidens pilosa L.</t>
  </si>
  <si>
    <t>Sombrillita de agua</t>
  </si>
  <si>
    <t xml:space="preserve">Acacia </t>
  </si>
  <si>
    <t>Dividivi de tierra fría</t>
  </si>
  <si>
    <t>Fuchsia boliviana Carriére</t>
  </si>
  <si>
    <r>
      <rPr>
        <i/>
        <sz val="11"/>
        <rFont val="Calibri"/>
        <family val="2"/>
      </rPr>
      <t xml:space="preserve">Cenchrus clandestinus </t>
    </r>
    <r>
      <rPr>
        <sz val="11"/>
        <rFont val="Calibri"/>
        <family val="2"/>
      </rPr>
      <t>(Chiov.) Morrone</t>
    </r>
  </si>
  <si>
    <r>
      <t xml:space="preserve">Cenchrus clandestinus </t>
    </r>
    <r>
      <rPr>
        <sz val="11"/>
        <rFont val="Calibri"/>
        <family val="2"/>
      </rPr>
      <t>(Chiov.) Morrone</t>
    </r>
  </si>
  <si>
    <t>Cenchrus</t>
  </si>
  <si>
    <t>Cenchrus clandestinus (Chiov.) Morrone</t>
  </si>
  <si>
    <t>Bidens laevis (L.) Britton et al.</t>
  </si>
  <si>
    <t>Cuphea dipetala (L.f.) Koehne</t>
  </si>
  <si>
    <r>
      <t>Cuphea dipetala </t>
    </r>
    <r>
      <rPr>
        <sz val="11"/>
        <color theme="1"/>
        <rFont val="Calibri"/>
        <family val="2"/>
        <scheme val="minor"/>
      </rPr>
      <t>(L.f.) Koehne</t>
    </r>
  </si>
  <si>
    <t>Senecio madagascariensis Poir.</t>
  </si>
  <si>
    <t>Tara spinosa (Molina) Britton &amp; Rose</t>
  </si>
  <si>
    <t>Tara</t>
  </si>
  <si>
    <t>Dodonaea viscosa (L.) Jacq.</t>
  </si>
  <si>
    <r>
      <t xml:space="preserve">Dodonaea viscosa </t>
    </r>
    <r>
      <rPr>
        <sz val="11"/>
        <color theme="1"/>
        <rFont val="Calibri"/>
        <family val="2"/>
        <scheme val="minor"/>
      </rPr>
      <t>(L.) Jacq.</t>
    </r>
  </si>
  <si>
    <t>Dodonaea</t>
  </si>
  <si>
    <t>Vasconcellea pubescens  A. DC.</t>
  </si>
  <si>
    <t>INDICE DE SHANNON</t>
  </si>
  <si>
    <t>INDICE DE SIMPSON</t>
  </si>
  <si>
    <t>INDICES DIVERSIDAD ALFA</t>
  </si>
  <si>
    <t>Nº ESPECIES</t>
  </si>
  <si>
    <t>Nº TOTAL IND</t>
  </si>
  <si>
    <t>COCIENTE MEZCLA</t>
  </si>
  <si>
    <t>MARGALEFF</t>
  </si>
  <si>
    <t>INDICES HETEROGENEIDAD</t>
  </si>
  <si>
    <t>INDICES SHANNON</t>
  </si>
  <si>
    <t>INDICE SIMPSON</t>
  </si>
  <si>
    <t>Vegetación Secundaria Baja plantada</t>
  </si>
  <si>
    <t xml:space="preserve">Se incluyen las categorías de amenaza por UICN (Extinta en medio silvestre (EW), En peligro crítico (CR), En peligro (EN), Vulnerable (VU), Casi amenazada (NT), Preocupación menor (LC), Datos insuficientes (DD), No evaluado (NE)); por Libros Rojos de Colombia –LRC- (En Peligro Crítico (CR), En Peligro (EN), Vulnerable (VU), Casi Amenazada (NT), Preocupación Menor (LC)) y Apéndice CITES; endemismo: Endémica (EN), Nativa (NA), Naturalizada (N), Exótica (EX), Nativa de Colombia, pero introducida en Bogotá (EX*); e Invasión: (I), Potencialmente invasora (Pt), Invasora moderada (IM) u Origen indeterminado (ID). </t>
  </si>
  <si>
    <t>Especie</t>
  </si>
  <si>
    <t>Biotipo</t>
  </si>
  <si>
    <t>Grado de amenaza UICN</t>
  </si>
  <si>
    <t xml:space="preserve">catálogo de plantas y líquenes de Colombia (Bernal, 2019) </t>
  </si>
  <si>
    <t>Apéndice CITES</t>
  </si>
  <si>
    <t>Duraznillo, velitas</t>
  </si>
  <si>
    <t>Salicaceae</t>
  </si>
  <si>
    <t xml:space="preserve">No evaluada </t>
  </si>
  <si>
    <t>No evaluada</t>
  </si>
  <si>
    <t>NA</t>
  </si>
  <si>
    <t>Acacia decurrens Willd.</t>
  </si>
  <si>
    <t>Acacia gris</t>
  </si>
  <si>
    <t>Fabaceae</t>
  </si>
  <si>
    <t>EX</t>
  </si>
  <si>
    <t>I</t>
  </si>
  <si>
    <t>Acacia melanoxylon R.Br.</t>
  </si>
  <si>
    <t>Acacia negra
Acacia japonesa</t>
  </si>
  <si>
    <t>Ageratina tinifolia (Kunth) R.M.King &amp; H.Rob.</t>
  </si>
  <si>
    <t>Ageratina</t>
  </si>
  <si>
    <t>No Aplica</t>
  </si>
  <si>
    <t>Asteraceae</t>
  </si>
  <si>
    <t>Aliso, cerezo, fresno o chaquiro</t>
  </si>
  <si>
    <t>Betulaceae</t>
  </si>
  <si>
    <t>Althaea officinalis L.</t>
  </si>
  <si>
    <t>Althaea</t>
  </si>
  <si>
    <t>Salvia dulce
Malvavisco</t>
  </si>
  <si>
    <t>Lamiaceae</t>
  </si>
  <si>
    <t>Hierba</t>
  </si>
  <si>
    <t>LC</t>
  </si>
  <si>
    <t>Pt</t>
  </si>
  <si>
    <t>Amaranthus hybridus L.</t>
  </si>
  <si>
    <t>Amaranthus</t>
  </si>
  <si>
    <t>Amaranthaceae</t>
  </si>
  <si>
    <t>Andesanthus lepidotus (Bonpl.) P.J.F.Guim. &amp; Michelang.</t>
  </si>
  <si>
    <t>Andesanthus</t>
  </si>
  <si>
    <t>Sietecueros</t>
  </si>
  <si>
    <t>Melastomataceae</t>
  </si>
  <si>
    <t>(en blanco)</t>
  </si>
  <si>
    <t>Araucariaceae</t>
  </si>
  <si>
    <t>Araucaria heterophylla (Salisb.) Franco</t>
  </si>
  <si>
    <t>Araucaria o Pino de Norfolk</t>
  </si>
  <si>
    <t>VU</t>
  </si>
  <si>
    <t>Araucaria sp.</t>
  </si>
  <si>
    <t>ID</t>
  </si>
  <si>
    <t>Axinaea macrophylla (Naudin) Triana</t>
  </si>
  <si>
    <t>Axinaea</t>
  </si>
  <si>
    <t>Tuno llorón o Tuno roso</t>
  </si>
  <si>
    <t>EN</t>
  </si>
  <si>
    <t>Chilca, Chilca blanca, Chilca dulce, Chilco grande, Algodoncillo, Chilco común</t>
  </si>
  <si>
    <t>Baccharis macrantha Kunth</t>
  </si>
  <si>
    <t>Camiseto</t>
  </si>
  <si>
    <t>Berberis tabiensis L.A.Camargo</t>
  </si>
  <si>
    <t>Berberis</t>
  </si>
  <si>
    <t>Uña de gato</t>
  </si>
  <si>
    <t>Berberidaceae</t>
  </si>
  <si>
    <t>Masiquía, botoncillo, chipaca, guaca negra o mirasol de agua</t>
  </si>
  <si>
    <t>Macrófita</t>
  </si>
  <si>
    <t>Bidens rubifolia Kunth</t>
  </si>
  <si>
    <t>Billia rosea (Planch. &amp; Linden) C.Ulloa &amp; P.Jørg.</t>
  </si>
  <si>
    <t>Billia</t>
  </si>
  <si>
    <t xml:space="preserve">
Cariseco o manzana de monte</t>
  </si>
  <si>
    <t>Sapindaceae</t>
  </si>
  <si>
    <t>Bocconia frutescens L.</t>
  </si>
  <si>
    <t>Bocconia</t>
  </si>
  <si>
    <t>Trompeto</t>
  </si>
  <si>
    <t>Papaveraceae</t>
  </si>
  <si>
    <t>Brassica rapa L.</t>
  </si>
  <si>
    <t>Brassica</t>
  </si>
  <si>
    <t>Brassicaceae</t>
  </si>
  <si>
    <t>DD</t>
  </si>
  <si>
    <t>N</t>
  </si>
  <si>
    <t>Bromus catharticus Vahl</t>
  </si>
  <si>
    <t>Bromus</t>
  </si>
  <si>
    <t>Poaceae</t>
  </si>
  <si>
    <t>Solanaceae</t>
  </si>
  <si>
    <t>Calamagrostis sp.</t>
  </si>
  <si>
    <t>Calamagrostis</t>
  </si>
  <si>
    <t>Canna indica L.</t>
  </si>
  <si>
    <t>Canna</t>
  </si>
  <si>
    <t xml:space="preserve">Achira, capacho, chigua, risgua, sagu, bandera, pabellón, raíz, rea, achila, achirilla, chirilla, couca, céfiro, murrapo, perico, pichinga, pipemaría, platanillo, sanjoaquín </t>
  </si>
  <si>
    <t>Canaceae</t>
  </si>
  <si>
    <t>Carex sp.</t>
  </si>
  <si>
    <t>Carex</t>
  </si>
  <si>
    <t>Carrizo o Cortadera</t>
  </si>
  <si>
    <t>Cyperaceae</t>
  </si>
  <si>
    <t>Cedrela montana Turcz.</t>
  </si>
  <si>
    <t>Cedrela</t>
  </si>
  <si>
    <t>Cedro</t>
  </si>
  <si>
    <t>Meliaceae</t>
  </si>
  <si>
    <t>NT</t>
  </si>
  <si>
    <t>II</t>
  </si>
  <si>
    <t>Kikuyo, quicuyo, kicuy, cucuy, grama, picuyo o pasto
africano</t>
  </si>
  <si>
    <t>Caryophyllaceae</t>
  </si>
  <si>
    <t>Cestrum sp.</t>
  </si>
  <si>
    <t>Cestrum mutisii Roem. &amp; Schult.</t>
  </si>
  <si>
    <t>Uvilla, pinto, tinto</t>
  </si>
  <si>
    <t>Cirsium sp.</t>
  </si>
  <si>
    <t>Cirsium</t>
  </si>
  <si>
    <t>Citharexylum montanum Moldenke</t>
  </si>
  <si>
    <t>Verbenaceae</t>
  </si>
  <si>
    <t>Rutaceae</t>
  </si>
  <si>
    <t>Clusiaceae</t>
  </si>
  <si>
    <t>Conium maculatum L.</t>
  </si>
  <si>
    <t>Conium</t>
  </si>
  <si>
    <t>Cicuta</t>
  </si>
  <si>
    <t>Apiaceae</t>
  </si>
  <si>
    <t>pt</t>
  </si>
  <si>
    <t>Varronia cylindrostachya Ruiz &amp; Pav.</t>
  </si>
  <si>
    <t>Gomo o salvio negro</t>
  </si>
  <si>
    <t>Boraginaceae</t>
  </si>
  <si>
    <t>Corymbia ficifolia (F.Muell.) K.D.Hill &amp; L.A.S.Johnson</t>
  </si>
  <si>
    <t>Corymbia</t>
  </si>
  <si>
    <t>Eucalipto rojo</t>
  </si>
  <si>
    <t>Myrtaceae</t>
  </si>
  <si>
    <t>Crocosmia x crocosmiiflora (Lemoine) N.E.Br.</t>
  </si>
  <si>
    <t>Crocosmia</t>
  </si>
  <si>
    <t>Tritonia, crocosmia</t>
  </si>
  <si>
    <t>Iridaceae</t>
  </si>
  <si>
    <t>Hierba rizomatosa</t>
  </si>
  <si>
    <t>Croton coriaceus Kunth</t>
  </si>
  <si>
    <t>Sangregado</t>
  </si>
  <si>
    <t>Euphorbiaceae</t>
  </si>
  <si>
    <t xml:space="preserve">Croton hibiscifolius Kunth ex Spreng </t>
  </si>
  <si>
    <t>Sangregado o sangre de drago</t>
  </si>
  <si>
    <t>Croton mutisianus Kunth</t>
  </si>
  <si>
    <t>Cucurbita ficifolia Bouché</t>
  </si>
  <si>
    <t>Calabaza</t>
  </si>
  <si>
    <t>Cucurbitaceae</t>
  </si>
  <si>
    <t>Trepadora</t>
  </si>
  <si>
    <t>Lythraceae</t>
  </si>
  <si>
    <t>Hesperocyparis lusitanica (Mill.) Bartel</t>
  </si>
  <si>
    <t>Hesperocyparis</t>
  </si>
  <si>
    <t>Ciprés</t>
  </si>
  <si>
    <t>Cupressaceae</t>
  </si>
  <si>
    <t>Erythrina rubrinervia Kunth</t>
  </si>
  <si>
    <t>Erythrina</t>
  </si>
  <si>
    <t>Chochitos, chocho, chocho de árbol, peonio, siriguai o siriguay</t>
  </si>
  <si>
    <t>Tobo o tibar</t>
  </si>
  <si>
    <t>Escalloniaceae</t>
  </si>
  <si>
    <t>Escallonia pendula (Ruiz &amp; Pav.) Pers.</t>
  </si>
  <si>
    <t>Mangle de tierra fría</t>
  </si>
  <si>
    <t>Eucalyptus camaldulensis Dehnh.</t>
  </si>
  <si>
    <t>Eucalyptus</t>
  </si>
  <si>
    <t>Eucalipto australiano rojo</t>
  </si>
  <si>
    <t>Syzygium myrtifolium Walp.</t>
  </si>
  <si>
    <t>Arrayán extranjero</t>
  </si>
  <si>
    <t>Eugenia uniflora L.</t>
  </si>
  <si>
    <t>Ficus americana Aubl.</t>
  </si>
  <si>
    <t>Ficus</t>
  </si>
  <si>
    <t>Caucho sabanero</t>
  </si>
  <si>
    <t>Moraceae</t>
  </si>
  <si>
    <t>Fraxinus uhdei (Wenz.) Lingelsh.</t>
  </si>
  <si>
    <t>Fraxinus</t>
  </si>
  <si>
    <t>Urapán</t>
  </si>
  <si>
    <t>Oleaceae</t>
  </si>
  <si>
    <t>Fuchsia boliviana Carrière</t>
  </si>
  <si>
    <t>Zarcillejo</t>
  </si>
  <si>
    <t>Onagraceae</t>
  </si>
  <si>
    <t>Hedyosmum sp.</t>
  </si>
  <si>
    <t>Hedyosmum</t>
  </si>
  <si>
    <t>Chloranthaceae</t>
  </si>
  <si>
    <t>Hesperomeles goudotiana (Decne.) Killip</t>
  </si>
  <si>
    <t>Hesperomeles</t>
  </si>
  <si>
    <t>Mortiño o mortiño colorao</t>
  </si>
  <si>
    <t>Rosaceae</t>
  </si>
  <si>
    <t>Heno blanco, pasto azul o falsa poa</t>
  </si>
  <si>
    <t>Hydrocotyle</t>
  </si>
  <si>
    <t>Araliaceae</t>
  </si>
  <si>
    <t>Hydrocotyle ranunculoides L.f.</t>
  </si>
  <si>
    <t>Sombrillita de agua u Oreja de ratón</t>
  </si>
  <si>
    <t>Macrófita acuática (flotante)</t>
  </si>
  <si>
    <t>Hypochaeris radicata L.</t>
  </si>
  <si>
    <t>Hypochaeris</t>
  </si>
  <si>
    <t>Aquifoliaceae</t>
  </si>
  <si>
    <t>Nogal</t>
  </si>
  <si>
    <t>Juglandaceae</t>
  </si>
  <si>
    <t>Juncus effusus L.</t>
  </si>
  <si>
    <t>Juncus</t>
  </si>
  <si>
    <t>Juncaceae</t>
  </si>
  <si>
    <t>Hierba rizomatosa semiacuática</t>
  </si>
  <si>
    <t>Kalanchoe sp.</t>
  </si>
  <si>
    <t>Kalanchoe</t>
  </si>
  <si>
    <t>Crassulaceae</t>
  </si>
  <si>
    <t>Macrófita semiacuática</t>
  </si>
  <si>
    <t>Lafoensia acuminata (Ruiz &amp; Pav.) DC.</t>
  </si>
  <si>
    <t>Lafoensia</t>
  </si>
  <si>
    <t>Guayacán de Manizales</t>
  </si>
  <si>
    <t>Lemna gibba L.</t>
  </si>
  <si>
    <t>Lenteja de agua</t>
  </si>
  <si>
    <t>Araceae</t>
  </si>
  <si>
    <t>IM</t>
  </si>
  <si>
    <t>Limnobium laevigatum (Humb. &amp; Bonpl. ex Willd.) Heine</t>
  </si>
  <si>
    <t>Buchón, buchón de esponja o buchón cucharita</t>
  </si>
  <si>
    <t>Hydrocharitaceae</t>
  </si>
  <si>
    <t>Lolium multiflorum Lam.</t>
  </si>
  <si>
    <t>Lupinus mutabilis Sweet</t>
  </si>
  <si>
    <t>Lupinus</t>
  </si>
  <si>
    <t>Chocho</t>
  </si>
  <si>
    <t>Gurrubo</t>
  </si>
  <si>
    <t>Magnoliaceae</t>
  </si>
  <si>
    <t>Malva sylvestris L.</t>
  </si>
  <si>
    <t>Malva</t>
  </si>
  <si>
    <t>Malvaceae</t>
  </si>
  <si>
    <t>Botoncillo</t>
  </si>
  <si>
    <t>Medicago polymorpha L.</t>
  </si>
  <si>
    <t>Carretilla</t>
  </si>
  <si>
    <t>Miconia squamulosa Triana</t>
  </si>
  <si>
    <t>Miconia</t>
  </si>
  <si>
    <t>Tuno esmeraldo</t>
  </si>
  <si>
    <t>Morella parvifolia (Benth.) Parra-Os.</t>
  </si>
  <si>
    <t>Morella</t>
  </si>
  <si>
    <t>Laurel de Cera</t>
  </si>
  <si>
    <t>Myricaceae</t>
  </si>
  <si>
    <t>Moricandia arvensis (L.) DC.</t>
  </si>
  <si>
    <t>Moricandia</t>
  </si>
  <si>
    <t>Myrcia popayanensis Hieron.</t>
  </si>
  <si>
    <t>Myrcia</t>
  </si>
  <si>
    <t>Arrayán de Popayán</t>
  </si>
  <si>
    <t>Myrcianthes rhopaloides (Kunth) McVaugh</t>
  </si>
  <si>
    <t>Myrsine guianensis (Aubl.) Kuntze</t>
  </si>
  <si>
    <t>Myrsine</t>
  </si>
  <si>
    <t>Primulaceae</t>
  </si>
  <si>
    <t>Myrsine sp.</t>
  </si>
  <si>
    <t>Nasturtium officinale R.Br.</t>
  </si>
  <si>
    <t>Nasturtium</t>
  </si>
  <si>
    <t>Berros</t>
  </si>
  <si>
    <t>Tabaco</t>
  </si>
  <si>
    <t>Oreopanax bogotensis Cuatrec.</t>
  </si>
  <si>
    <t>Oxalis corniculata L.</t>
  </si>
  <si>
    <t>Oxalis</t>
  </si>
  <si>
    <t>Oxalidaceae</t>
  </si>
  <si>
    <t>Paraserianthes lophantha (Willd.) I.C.Nielsen</t>
  </si>
  <si>
    <t>Paraserianthes</t>
  </si>
  <si>
    <t>Acacia sabanera, acacia nigra</t>
  </si>
  <si>
    <t xml:space="preserve">Persicaria punctata (Elliott) Small </t>
  </si>
  <si>
    <t>Persicaria</t>
  </si>
  <si>
    <t>Barbasco, barbasquillo, catay, corazón herido, hierba
de sapo o picantilla(o).</t>
  </si>
  <si>
    <t>Polygonaceae</t>
  </si>
  <si>
    <t>Hierba rizomatosa acuática o subacuática</t>
  </si>
  <si>
    <t>Phyllanthus salviifolius Kunth</t>
  </si>
  <si>
    <t>Phyllanthus</t>
  </si>
  <si>
    <t>Cedrillo</t>
  </si>
  <si>
    <t>Phyllanthaceae</t>
  </si>
  <si>
    <t>Physalis peruviana L.</t>
  </si>
  <si>
    <t>Physalis</t>
  </si>
  <si>
    <t>Uchuva</t>
  </si>
  <si>
    <t>Phytolacca bogotensis Kunth</t>
  </si>
  <si>
    <t>Phytolacca</t>
  </si>
  <si>
    <t>Guaba,  jaboncillo, maíz de perro, cargamanto, carmín o papa cimarrona</t>
  </si>
  <si>
    <t>Phytolaccaceae</t>
  </si>
  <si>
    <t>Plantago major L.</t>
  </si>
  <si>
    <t>Plantago</t>
  </si>
  <si>
    <t>Llantén</t>
  </si>
  <si>
    <t>Plantaginaceae</t>
  </si>
  <si>
    <t>Pleroma urvilleanum (DC.) P.J.F. Guim. &amp; Michelang.</t>
  </si>
  <si>
    <t>Pleroma</t>
  </si>
  <si>
    <t>Poa sp.</t>
  </si>
  <si>
    <t>Poa</t>
  </si>
  <si>
    <t>Pteridium aquilinum (L.) Kuhn</t>
  </si>
  <si>
    <t>Pteridium</t>
  </si>
  <si>
    <t>Helecho marranero, helecho de marrano o helecho liso</t>
  </si>
  <si>
    <t>Dennstaedtiaceae</t>
  </si>
  <si>
    <t>Helecho</t>
  </si>
  <si>
    <t>Fagaceae</t>
  </si>
  <si>
    <t>CASI ENDÉMICA</t>
  </si>
  <si>
    <t>Podocarpaceae</t>
  </si>
  <si>
    <t>Ricinus communis L.</t>
  </si>
  <si>
    <t>Ricinus</t>
  </si>
  <si>
    <t>Higuerilla, higuerillo, higuereta, tártago, castor, rejalgar, ricino, palmacristi, popo o tirraya</t>
  </si>
  <si>
    <t>Romaza, lengua de vaca o lengüevaca y bijuacá. Sin embargo, a R. crispus también se le conoce como ruibarbo, romacillo, ribarbo, riobarbo, ruibarbo de huerta,
arracachuela(o), barbasco, barrabás, chueca o paciencia</t>
  </si>
  <si>
    <t>Rumex crispus L.</t>
  </si>
  <si>
    <t>Adoxaceae</t>
  </si>
  <si>
    <t>Schinus molle L.</t>
  </si>
  <si>
    <t>Schinus</t>
  </si>
  <si>
    <t>Falso pimiento</t>
  </si>
  <si>
    <t>Anacardiaceae</t>
  </si>
  <si>
    <t>Schoenoplectus californicus (C.A.Mey.) Soják</t>
  </si>
  <si>
    <t>Junco, junco redondo o totora</t>
  </si>
  <si>
    <t>Senna multiglandulosa (Jacq.) H.S.Irwin &amp; Barneby</t>
  </si>
  <si>
    <t>Senna</t>
  </si>
  <si>
    <t>Alcaparrito</t>
  </si>
  <si>
    <t>Solanum americanum Mill.</t>
  </si>
  <si>
    <t>Yerbamora</t>
  </si>
  <si>
    <t>Solanum marginatum L.f.</t>
  </si>
  <si>
    <t>Toronjilla, toronja, pedronoche, lulo de perro o lulo</t>
  </si>
  <si>
    <t>Solanum nigrescens M.Martens &amp; Galeotti</t>
  </si>
  <si>
    <t>Hierba mora</t>
  </si>
  <si>
    <t>Solanum ovalifolium Dunal</t>
  </si>
  <si>
    <t>Friegaplatos,  tomatillo, árbol de pepito o frutillo</t>
  </si>
  <si>
    <t>Cerraja</t>
  </si>
  <si>
    <t>Streptosolen jamesonii (Benth.) Miers</t>
  </si>
  <si>
    <t>Streptosolen</t>
  </si>
  <si>
    <t>Mermelada</t>
  </si>
  <si>
    <t>Taraxacum officinale F.H.Wigg.</t>
  </si>
  <si>
    <t>Bignoniaceae</t>
  </si>
  <si>
    <t>Tibouchina lepidota (Bonpl.) Baill.</t>
  </si>
  <si>
    <t>Tibouchina</t>
  </si>
  <si>
    <t>Sietecueros o flor de mayo</t>
  </si>
  <si>
    <t>Tradescantia sp.</t>
  </si>
  <si>
    <t>Tradescantia</t>
  </si>
  <si>
    <t>Suelda consuelda o hierbas de pollo</t>
  </si>
  <si>
    <t>Commelinaceae</t>
  </si>
  <si>
    <t>Trébol blanco</t>
  </si>
  <si>
    <t>Urtica dioica L.</t>
  </si>
  <si>
    <t>Urtica</t>
  </si>
  <si>
    <t>Ortiga</t>
  </si>
  <si>
    <t>Vallea stipularis L. f.</t>
  </si>
  <si>
    <t>Vallea</t>
  </si>
  <si>
    <t>Raque</t>
  </si>
  <si>
    <t>Elaeocarpaceae</t>
  </si>
  <si>
    <t>Varronia</t>
  </si>
  <si>
    <t>Vasconcellea pubescens A. D C.</t>
  </si>
  <si>
    <t>Caricaceae</t>
  </si>
  <si>
    <t>Verbesina arborea Kunth</t>
  </si>
  <si>
    <t>Verbesina</t>
  </si>
  <si>
    <t>Viburnum tinoides L.f.</t>
  </si>
  <si>
    <t>Garrocho</t>
  </si>
  <si>
    <t>Viburnum triphyllum Benth.</t>
  </si>
  <si>
    <t>Chucua</t>
  </si>
  <si>
    <t>Viburnaceae</t>
  </si>
  <si>
    <t>Corono, cacho de venado o espino</t>
  </si>
  <si>
    <t>Arbolito</t>
  </si>
  <si>
    <t>CONSOLIDADO DE LAS ESPECIES DE FLORA REGISTRADAS EN LOS MONITOREOS DE LA SECRETARÍA DISTRITAL DE AMBIENTE 2016 - 2022 Y LOS MUESTREOS DE TECNIPROYECTA 2022</t>
  </si>
  <si>
    <t>Preocupación menor</t>
  </si>
  <si>
    <t>Resolución 1912 de 2017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</si>
</sst>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
    <numFmt numFmtId="165" formatCode="0.00000"/>
    <numFmt numFmtId="166" formatCode="0.0"/>
  </numFmts>
  <fonts count="20" x14ac:knownFonts="1">
    <font>
      <sz val="11"/>
      <color theme="1"/>
      <name val="Calibri"/>
      <family val="2"/>
      <scheme val="minor"/>
    </font>
    <font>
      <b/>
      <sz val="11"/>
      <color theme="1"/>
      <name val="Calibri"/>
      <family val="2"/>
      <scheme val="minor"/>
    </font>
    <font>
      <i/>
      <sz val="11"/>
      <color theme="1"/>
      <name val="Calibri"/>
      <family val="2"/>
      <scheme val="minor"/>
    </font>
    <font>
      <sz val="11"/>
      <name val="Calibri"/>
      <family val="2"/>
      <scheme val="minor"/>
    </font>
    <font>
      <b/>
      <sz val="11"/>
      <color theme="0"/>
      <name val="Calibri"/>
      <family val="2"/>
      <scheme val="minor"/>
    </font>
    <font>
      <sz val="11"/>
      <color theme="0"/>
      <name val="Calibri"/>
      <family val="2"/>
      <scheme val="minor"/>
    </font>
    <font>
      <sz val="11"/>
      <color rgb="FF000000"/>
      <name val="Calibri"/>
      <family val="2"/>
      <scheme val="minor"/>
    </font>
    <font>
      <sz val="11"/>
      <color theme="1"/>
      <name val="Calibri"/>
      <family val="2"/>
      <scheme val="minor"/>
    </font>
    <font>
      <sz val="18"/>
      <color theme="1"/>
      <name val="Calibri"/>
      <family val="2"/>
      <scheme val="minor"/>
    </font>
    <font>
      <sz val="16"/>
      <color theme="0"/>
      <name val="Calibri"/>
      <family val="2"/>
      <scheme val="minor"/>
    </font>
    <font>
      <sz val="9"/>
      <color theme="1"/>
      <name val="Arial"/>
      <family val="2"/>
    </font>
    <font>
      <b/>
      <sz val="16"/>
      <color theme="0"/>
      <name val="Calibri"/>
      <family val="2"/>
      <scheme val="minor"/>
    </font>
    <font>
      <b/>
      <sz val="18"/>
      <color theme="0"/>
      <name val="Calibri"/>
      <family val="2"/>
      <scheme val="minor"/>
    </font>
    <font>
      <b/>
      <sz val="20"/>
      <color theme="0"/>
      <name val="Calibri"/>
      <family val="2"/>
      <scheme val="minor"/>
    </font>
    <font>
      <sz val="18"/>
      <color theme="0"/>
      <name val="Calibri"/>
      <family val="2"/>
      <scheme val="minor"/>
    </font>
    <font>
      <i/>
      <sz val="9"/>
      <color theme="1"/>
      <name val="Arial"/>
      <family val="2"/>
    </font>
    <font>
      <i/>
      <sz val="11"/>
      <name val="Calibri"/>
      <family val="2"/>
    </font>
    <font>
      <sz val="11"/>
      <name val="Calibri"/>
      <family val="2"/>
    </font>
    <font>
      <b/>
      <sz val="10"/>
      <color theme="0"/>
      <name val="Calibri"/>
      <family val="2"/>
      <scheme val="minor"/>
    </font>
    <font>
      <sz val="11"/>
      <color theme="1"/>
      <name val="Arial"/>
      <family val="2"/>
    </font>
  </fonts>
  <fills count="10">
    <fill>
      <patternFill patternType="none"/>
    </fill>
    <fill>
      <patternFill patternType="gray125"/>
    </fill>
    <fill>
      <patternFill patternType="solid">
        <fgColor theme="4"/>
        <bgColor theme="4"/>
      </patternFill>
    </fill>
    <fill>
      <patternFill patternType="solid">
        <fgColor theme="5" tint="-0.249977111117893"/>
        <bgColor indexed="64"/>
      </patternFill>
    </fill>
    <fill>
      <patternFill patternType="solid">
        <fgColor theme="4" tint="-0.249977111117893"/>
        <bgColor theme="4" tint="-0.249977111117893"/>
      </patternFill>
    </fill>
    <fill>
      <patternFill patternType="solid">
        <fgColor theme="6" tint="-0.249977111117893"/>
        <bgColor theme="6" tint="-0.249977111117893"/>
      </patternFill>
    </fill>
    <fill>
      <patternFill patternType="solid">
        <fgColor theme="8" tint="-0.249977111117893"/>
        <bgColor indexed="64"/>
      </patternFill>
    </fill>
    <fill>
      <patternFill patternType="solid">
        <fgColor theme="1" tint="0.499984740745262"/>
        <bgColor indexed="64"/>
      </patternFill>
    </fill>
    <fill>
      <patternFill patternType="solid">
        <fgColor theme="5" tint="0.39997558519241921"/>
        <bgColor theme="5" tint="0.39997558519241921"/>
      </patternFill>
    </fill>
    <fill>
      <patternFill patternType="solid">
        <fgColor theme="4" tint="0.79998168889431442"/>
        <bgColor theme="4" tint="0.79998168889431442"/>
      </patternFill>
    </fill>
  </fills>
  <borders count="26">
    <border>
      <left/>
      <right/>
      <top/>
      <bottom/>
      <diagonal/>
    </border>
    <border>
      <left/>
      <right/>
      <top style="thin">
        <color theme="4"/>
      </top>
      <bottom/>
      <diagonal/>
    </border>
    <border>
      <left/>
      <right/>
      <top style="thin">
        <color theme="4"/>
      </top>
      <bottom style="thin">
        <color theme="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theme="4"/>
      </top>
      <bottom/>
      <diagonal/>
    </border>
    <border>
      <left style="thin">
        <color theme="4"/>
      </left>
      <right style="thin">
        <color theme="4"/>
      </right>
      <top style="thin">
        <color theme="4"/>
      </top>
      <bottom style="thin">
        <color theme="4"/>
      </bottom>
      <diagonal/>
    </border>
    <border>
      <left style="thin">
        <color indexed="64"/>
      </left>
      <right style="thin">
        <color indexed="64"/>
      </right>
      <top style="thin">
        <color indexed="64"/>
      </top>
      <bottom/>
      <diagonal/>
    </border>
    <border>
      <left/>
      <right/>
      <top/>
      <bottom style="thin">
        <color theme="4" tint="-0.249977111117893"/>
      </bottom>
      <diagonal/>
    </border>
    <border>
      <left/>
      <right/>
      <top/>
      <bottom style="thin">
        <color theme="6" tint="-0.249977111117893"/>
      </bottom>
      <diagonal/>
    </border>
    <border>
      <left style="thin">
        <color theme="8" tint="-0.24994659260841701"/>
      </left>
      <right style="thin">
        <color theme="8" tint="-0.24994659260841701"/>
      </right>
      <top style="thin">
        <color theme="8" tint="-0.24994659260841701"/>
      </top>
      <bottom/>
      <diagonal/>
    </border>
    <border>
      <left/>
      <right/>
      <top style="thin">
        <color theme="4" tint="0.79998168889431442"/>
      </top>
      <bottom style="thin">
        <color theme="4" tint="0.79998168889431442"/>
      </bottom>
      <diagonal/>
    </border>
    <border>
      <left/>
      <right/>
      <top style="thin">
        <color theme="5" tint="-0.249977111117893"/>
      </top>
      <bottom style="thin">
        <color theme="5" tint="-0.249977111117893"/>
      </bottom>
      <diagonal/>
    </border>
    <border>
      <left/>
      <right/>
      <top style="thin">
        <color theme="5" tint="0.79998168889431442"/>
      </top>
      <bottom style="thin">
        <color theme="5" tint="0.79998168889431442"/>
      </bottom>
      <diagonal/>
    </border>
    <border>
      <left/>
      <right/>
      <top style="thin">
        <color theme="6" tint="-0.249977111117893"/>
      </top>
      <bottom style="thin">
        <color theme="6" tint="-0.249977111117893"/>
      </bottom>
      <diagonal/>
    </border>
    <border>
      <left/>
      <right/>
      <top style="thin">
        <color theme="6" tint="0.79998168889431442"/>
      </top>
      <bottom style="thin">
        <color theme="6" tint="0.79998168889431442"/>
      </bottom>
      <diagonal/>
    </border>
    <border>
      <left/>
      <right/>
      <top style="thin">
        <color theme="5" tint="-0.249977111117893"/>
      </top>
      <bottom/>
      <diagonal/>
    </border>
    <border>
      <left style="thin">
        <color theme="5"/>
      </left>
      <right style="thin">
        <color theme="5"/>
      </right>
      <top style="thin">
        <color theme="5"/>
      </top>
      <bottom style="thin">
        <color theme="5"/>
      </bottom>
      <diagonal/>
    </border>
    <border>
      <left style="thin">
        <color theme="5" tint="-0.249977111117893"/>
      </left>
      <right style="thin">
        <color theme="5" tint="-0.249977111117893"/>
      </right>
      <top/>
      <bottom/>
      <diagonal/>
    </border>
    <border>
      <left style="thin">
        <color theme="5" tint="-0.249977111117893"/>
      </left>
      <right style="thin">
        <color theme="5" tint="-0.249977111117893"/>
      </right>
      <top style="thin">
        <color theme="5" tint="0.79998168889431442"/>
      </top>
      <bottom style="thin">
        <color theme="5" tint="0.79998168889431442"/>
      </bottom>
      <diagonal/>
    </border>
    <border>
      <left style="thin">
        <color theme="5" tint="-0.249977111117893"/>
      </left>
      <right style="thin">
        <color theme="5" tint="-0.249977111117893"/>
      </right>
      <top style="thin">
        <color theme="5" tint="-0.249977111117893"/>
      </top>
      <bottom style="thin">
        <color theme="5" tint="-0.24997711111789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theme="5" tint="-0.249977111117893"/>
      </right>
      <top style="thin">
        <color theme="5" tint="-0.249977111117893"/>
      </top>
      <bottom style="thin">
        <color theme="5"/>
      </bottom>
      <diagonal/>
    </border>
    <border>
      <left style="thin">
        <color theme="5" tint="-0.249977111117893"/>
      </left>
      <right style="thin">
        <color theme="5" tint="-0.249977111117893"/>
      </right>
      <top style="thin">
        <color theme="5" tint="-0.249977111117893"/>
      </top>
      <bottom style="thin">
        <color theme="5"/>
      </bottom>
      <diagonal/>
    </border>
  </borders>
  <cellStyleXfs count="3">
    <xf numFmtId="0" fontId="0" fillId="0" borderId="0"/>
    <xf numFmtId="9" fontId="7" fillId="0" borderId="0" applyFont="0" applyFill="0" applyBorder="0" applyAlignment="0" applyProtection="0"/>
    <xf numFmtId="0" fontId="19" fillId="0" borderId="0"/>
  </cellStyleXfs>
  <cellXfs count="101">
    <xf numFmtId="0" fontId="0" fillId="0" borderId="0" xfId="0"/>
    <xf numFmtId="14" fontId="0" fillId="0" borderId="0" xfId="0" applyNumberFormat="1"/>
    <xf numFmtId="0" fontId="2" fillId="0" borderId="0" xfId="0" applyFont="1"/>
    <xf numFmtId="0" fontId="1" fillId="0" borderId="0" xfId="0" applyFont="1"/>
    <xf numFmtId="0" fontId="0" fillId="0" borderId="3" xfId="0" applyBorder="1" applyAlignment="1">
      <alignment horizontal="center"/>
    </xf>
    <xf numFmtId="0" fontId="0" fillId="0" borderId="3" xfId="0" applyBorder="1"/>
    <xf numFmtId="0" fontId="3" fillId="0" borderId="3" xfId="0" applyFont="1" applyBorder="1"/>
    <xf numFmtId="0" fontId="5" fillId="0" borderId="0" xfId="0" applyFont="1"/>
    <xf numFmtId="0" fontId="4" fillId="2" borderId="4" xfId="0" applyFont="1" applyFill="1" applyBorder="1" applyAlignment="1">
      <alignment vertical="center"/>
    </xf>
    <xf numFmtId="1" fontId="0" fillId="0" borderId="0" xfId="0" applyNumberFormat="1"/>
    <xf numFmtId="0" fontId="0" fillId="0" borderId="0" xfId="0" pivotButton="1"/>
    <xf numFmtId="0" fontId="0" fillId="0" borderId="0" xfId="0" applyAlignment="1">
      <alignment horizontal="left"/>
    </xf>
    <xf numFmtId="0" fontId="8" fillId="0" borderId="0" xfId="0" applyFont="1"/>
    <xf numFmtId="0" fontId="9" fillId="0" borderId="0" xfId="0" applyFont="1"/>
    <xf numFmtId="0" fontId="10" fillId="0" borderId="0" xfId="0" applyFont="1" applyAlignment="1">
      <alignment horizontal="left"/>
    </xf>
    <xf numFmtId="164" fontId="0" fillId="0" borderId="0" xfId="0" applyNumberFormat="1"/>
    <xf numFmtId="10" fontId="0" fillId="0" borderId="0" xfId="0" applyNumberFormat="1"/>
    <xf numFmtId="165" fontId="0" fillId="0" borderId="0" xfId="0" applyNumberFormat="1"/>
    <xf numFmtId="0" fontId="11" fillId="3" borderId="0" xfId="0" applyFont="1" applyFill="1"/>
    <xf numFmtId="0" fontId="9" fillId="3" borderId="0" xfId="0" applyFont="1" applyFill="1"/>
    <xf numFmtId="0" fontId="12" fillId="4" borderId="7" xfId="0" applyFont="1" applyFill="1" applyBorder="1"/>
    <xf numFmtId="0" fontId="5" fillId="4" borderId="7" xfId="0" applyFont="1" applyFill="1" applyBorder="1"/>
    <xf numFmtId="0" fontId="5" fillId="4" borderId="0" xfId="0" applyFont="1" applyFill="1"/>
    <xf numFmtId="0" fontId="13" fillId="5" borderId="8" xfId="0" applyFont="1" applyFill="1" applyBorder="1"/>
    <xf numFmtId="10" fontId="4" fillId="6" borderId="9" xfId="0" applyNumberFormat="1" applyFont="1" applyFill="1" applyBorder="1" applyAlignment="1">
      <alignment horizontal="center" vertical="center" wrapText="1"/>
    </xf>
    <xf numFmtId="0" fontId="4" fillId="6" borderId="9" xfId="0" applyFont="1" applyFill="1" applyBorder="1" applyAlignment="1">
      <alignment horizontal="center" vertical="center" wrapText="1"/>
    </xf>
    <xf numFmtId="2" fontId="0" fillId="0" borderId="5" xfId="0" applyNumberFormat="1" applyBorder="1"/>
    <xf numFmtId="10" fontId="0" fillId="0" borderId="5" xfId="1" applyNumberFormat="1" applyFont="1" applyBorder="1"/>
    <xf numFmtId="2" fontId="0" fillId="0" borderId="0" xfId="0" applyNumberFormat="1"/>
    <xf numFmtId="9" fontId="0" fillId="0" borderId="0" xfId="1" applyFont="1"/>
    <xf numFmtId="10" fontId="0" fillId="0" borderId="5" xfId="0" applyNumberFormat="1" applyBorder="1"/>
    <xf numFmtId="10" fontId="0" fillId="0" borderId="0" xfId="1" applyNumberFormat="1" applyFont="1" applyBorder="1"/>
    <xf numFmtId="2" fontId="0" fillId="0" borderId="0" xfId="1" applyNumberFormat="1" applyFont="1" applyBorder="1"/>
    <xf numFmtId="9" fontId="0" fillId="0" borderId="0" xfId="0" applyNumberFormat="1"/>
    <xf numFmtId="10" fontId="0" fillId="0" borderId="0" xfId="1" applyNumberFormat="1" applyFont="1"/>
    <xf numFmtId="0" fontId="0" fillId="0" borderId="0" xfId="1" applyNumberFormat="1" applyFont="1" applyBorder="1"/>
    <xf numFmtId="0" fontId="0" fillId="0" borderId="0" xfId="1" applyNumberFormat="1" applyFont="1"/>
    <xf numFmtId="10" fontId="10" fillId="0" borderId="0" xfId="1" applyNumberFormat="1" applyFont="1"/>
    <xf numFmtId="0" fontId="15" fillId="0" borderId="10" xfId="0" applyFont="1" applyBorder="1" applyAlignment="1">
      <alignment horizontal="left"/>
    </xf>
    <xf numFmtId="164" fontId="10" fillId="0" borderId="0" xfId="1" applyNumberFormat="1" applyFont="1"/>
    <xf numFmtId="0" fontId="0" fillId="0" borderId="10" xfId="0" applyBorder="1" applyAlignment="1">
      <alignment horizontal="left"/>
    </xf>
    <xf numFmtId="0" fontId="10" fillId="0" borderId="0" xfId="0" applyFont="1" applyAlignment="1">
      <alignment horizontal="center" vertical="center"/>
    </xf>
    <xf numFmtId="2" fontId="1" fillId="0" borderId="0" xfId="0" applyNumberFormat="1" applyFont="1"/>
    <xf numFmtId="10" fontId="1" fillId="0" borderId="0" xfId="0" applyNumberFormat="1" applyFont="1"/>
    <xf numFmtId="0" fontId="1" fillId="0" borderId="0" xfId="0" applyFont="1" applyAlignment="1">
      <alignment horizontal="left"/>
    </xf>
    <xf numFmtId="0" fontId="0" fillId="0" borderId="3" xfId="0" applyBorder="1" applyAlignment="1">
      <alignment horizontal="left"/>
    </xf>
    <xf numFmtId="10" fontId="0" fillId="0" borderId="3" xfId="0" applyNumberFormat="1" applyBorder="1"/>
    <xf numFmtId="10" fontId="0" fillId="0" borderId="0" xfId="1" applyNumberFormat="1" applyFont="1" applyFill="1" applyBorder="1"/>
    <xf numFmtId="0" fontId="13" fillId="0" borderId="0" xfId="0" applyFont="1"/>
    <xf numFmtId="0" fontId="0" fillId="0" borderId="1" xfId="0" applyBorder="1"/>
    <xf numFmtId="0" fontId="0" fillId="0" borderId="2" xfId="0" applyBorder="1"/>
    <xf numFmtId="0" fontId="5" fillId="7" borderId="0" xfId="0" applyFont="1" applyFill="1"/>
    <xf numFmtId="0" fontId="2" fillId="0" borderId="0" xfId="0" applyFont="1" applyAlignment="1">
      <alignment horizontal="left"/>
    </xf>
    <xf numFmtId="0" fontId="16" fillId="0" borderId="1" xfId="0" applyFont="1" applyBorder="1"/>
    <xf numFmtId="9" fontId="1" fillId="0" borderId="0" xfId="0" applyNumberFormat="1" applyFont="1"/>
    <xf numFmtId="9" fontId="1" fillId="0" borderId="0" xfId="1" applyFont="1" applyBorder="1"/>
    <xf numFmtId="0" fontId="2" fillId="0" borderId="11" xfId="0" applyFont="1" applyBorder="1" applyAlignment="1">
      <alignment horizontal="left"/>
    </xf>
    <xf numFmtId="0" fontId="2" fillId="0" borderId="12" xfId="0" applyFont="1" applyBorder="1" applyAlignment="1">
      <alignment horizontal="left"/>
    </xf>
    <xf numFmtId="0" fontId="2" fillId="0" borderId="14" xfId="0" applyFont="1" applyBorder="1" applyAlignment="1">
      <alignment horizontal="left"/>
    </xf>
    <xf numFmtId="0" fontId="2" fillId="0" borderId="13" xfId="0" applyFont="1" applyBorder="1" applyAlignment="1">
      <alignment horizontal="left"/>
    </xf>
    <xf numFmtId="10" fontId="5" fillId="8" borderId="15" xfId="0" applyNumberFormat="1" applyFont="1" applyFill="1" applyBorder="1"/>
    <xf numFmtId="165" fontId="0" fillId="0" borderId="16" xfId="0" applyNumberFormat="1" applyBorder="1"/>
    <xf numFmtId="164" fontId="0" fillId="0" borderId="16" xfId="0" applyNumberFormat="1" applyBorder="1"/>
    <xf numFmtId="0" fontId="0" fillId="0" borderId="16" xfId="0" applyBorder="1"/>
    <xf numFmtId="0" fontId="1" fillId="0" borderId="16" xfId="0" applyFont="1" applyBorder="1"/>
    <xf numFmtId="12" fontId="0" fillId="0" borderId="16" xfId="0" applyNumberFormat="1" applyBorder="1"/>
    <xf numFmtId="2" fontId="1" fillId="0" borderId="16" xfId="0" applyNumberFormat="1" applyFont="1" applyBorder="1"/>
    <xf numFmtId="2" fontId="0" fillId="0" borderId="16" xfId="0" applyNumberFormat="1" applyBorder="1"/>
    <xf numFmtId="2" fontId="1" fillId="0" borderId="17" xfId="0" applyNumberFormat="1" applyFont="1" applyBorder="1"/>
    <xf numFmtId="0" fontId="18" fillId="3" borderId="0" xfId="0" applyFont="1" applyFill="1"/>
    <xf numFmtId="0" fontId="0" fillId="0" borderId="18" xfId="0" applyBorder="1"/>
    <xf numFmtId="0" fontId="0" fillId="0" borderId="19" xfId="0" applyBorder="1"/>
    <xf numFmtId="10" fontId="0" fillId="0" borderId="11" xfId="0" applyNumberFormat="1" applyBorder="1"/>
    <xf numFmtId="166" fontId="0" fillId="0" borderId="0" xfId="0" applyNumberFormat="1"/>
    <xf numFmtId="10" fontId="0" fillId="0" borderId="0" xfId="1" applyNumberFormat="1" applyFont="1" applyFill="1" applyAlignment="1">
      <alignment horizontal="left"/>
    </xf>
    <xf numFmtId="10" fontId="0" fillId="0" borderId="0" xfId="1" applyNumberFormat="1" applyFont="1" applyFill="1" applyBorder="1" applyAlignment="1">
      <alignment horizontal="left"/>
    </xf>
    <xf numFmtId="10" fontId="0" fillId="0" borderId="10" xfId="1" applyNumberFormat="1" applyFont="1" applyFill="1" applyBorder="1" applyAlignment="1">
      <alignment horizontal="left"/>
    </xf>
    <xf numFmtId="10" fontId="4" fillId="0" borderId="0" xfId="0" applyNumberFormat="1" applyFont="1" applyAlignment="1">
      <alignment horizontal="center" vertical="center" wrapText="1"/>
    </xf>
    <xf numFmtId="0" fontId="4" fillId="0" borderId="0" xfId="0" applyFont="1" applyAlignment="1">
      <alignment horizontal="center" vertical="center" wrapText="1"/>
    </xf>
    <xf numFmtId="0" fontId="4" fillId="2" borderId="6" xfId="0" applyFont="1" applyFill="1" applyBorder="1" applyAlignment="1">
      <alignment horizontal="center" vertical="center"/>
    </xf>
    <xf numFmtId="0" fontId="4" fillId="2" borderId="6" xfId="0" applyFont="1" applyFill="1" applyBorder="1" applyAlignment="1">
      <alignment vertical="center"/>
    </xf>
    <xf numFmtId="1" fontId="6" fillId="0" borderId="0" xfId="0" applyNumberFormat="1" applyFont="1" applyAlignment="1">
      <alignment horizontal="center" vertical="center"/>
    </xf>
    <xf numFmtId="2" fontId="0" fillId="0" borderId="0" xfId="0" applyNumberFormat="1" applyAlignment="1">
      <alignment horizontal="center"/>
    </xf>
    <xf numFmtId="164" fontId="0" fillId="0" borderId="0" xfId="0" applyNumberFormat="1" applyAlignment="1">
      <alignment horizontal="center"/>
    </xf>
    <xf numFmtId="0" fontId="2" fillId="0" borderId="3" xfId="0" applyFont="1" applyBorder="1" applyAlignment="1">
      <alignment horizontal="left"/>
    </xf>
    <xf numFmtId="0" fontId="0" fillId="0" borderId="0" xfId="0" applyAlignment="1">
      <alignment horizontal="right"/>
    </xf>
    <xf numFmtId="0" fontId="1" fillId="9" borderId="3" xfId="0" applyFont="1" applyFill="1" applyBorder="1"/>
    <xf numFmtId="0" fontId="2" fillId="0" borderId="3" xfId="0" applyFont="1" applyBorder="1"/>
    <xf numFmtId="2" fontId="0" fillId="0" borderId="0" xfId="1" applyNumberFormat="1" applyFont="1" applyFill="1" applyAlignment="1">
      <alignment horizontal="left"/>
    </xf>
    <xf numFmtId="0" fontId="2" fillId="0" borderId="24" xfId="0" applyFont="1" applyBorder="1" applyAlignment="1">
      <alignment horizontal="left"/>
    </xf>
    <xf numFmtId="0" fontId="0" fillId="0" borderId="25" xfId="0" applyBorder="1"/>
    <xf numFmtId="10" fontId="14" fillId="6" borderId="0" xfId="0" applyNumberFormat="1" applyFont="1" applyFill="1" applyAlignment="1">
      <alignment horizontal="center"/>
    </xf>
    <xf numFmtId="10" fontId="5" fillId="6" borderId="0" xfId="0" applyNumberFormat="1" applyFont="1" applyFill="1" applyAlignment="1">
      <alignment horizontal="center"/>
    </xf>
    <xf numFmtId="0" fontId="4" fillId="3" borderId="0" xfId="0" applyFont="1" applyFill="1" applyAlignment="1">
      <alignment horizontal="center" wrapText="1"/>
    </xf>
    <xf numFmtId="2" fontId="4" fillId="3" borderId="0" xfId="0" applyNumberFormat="1" applyFont="1" applyFill="1" applyAlignment="1">
      <alignment horizontal="center" wrapText="1"/>
    </xf>
    <xf numFmtId="0" fontId="19" fillId="0" borderId="20" xfId="2" applyBorder="1" applyAlignment="1">
      <alignment horizontal="center" vertical="center" wrapText="1"/>
    </xf>
    <xf numFmtId="0" fontId="19" fillId="0" borderId="21" xfId="2" applyBorder="1" applyAlignment="1">
      <alignment horizontal="center" vertical="center" wrapText="1"/>
    </xf>
    <xf numFmtId="0" fontId="19" fillId="0" borderId="22" xfId="2" applyBorder="1" applyAlignment="1">
      <alignment horizontal="center" vertical="center" wrapText="1"/>
    </xf>
    <xf numFmtId="0" fontId="1" fillId="0" borderId="23" xfId="0" applyFont="1" applyBorder="1" applyAlignment="1">
      <alignment horizontal="center" vertical="center"/>
    </xf>
    <xf numFmtId="0" fontId="0" fillId="0" borderId="3" xfId="0" applyBorder="1" applyAlignment="1">
      <alignment horizontal="center"/>
    </xf>
    <xf numFmtId="0" fontId="0" fillId="0" borderId="3" xfId="0" applyBorder="1" applyAlignment="1">
      <alignment horizontal="center" vertical="center"/>
    </xf>
  </cellXfs>
  <cellStyles count="3">
    <cellStyle name="Normal" xfId="0" builtinId="0"/>
    <cellStyle name="Normal 2" xfId="2" xr:uid="{C8DB457D-05AC-4CB8-8E84-8839C303FC97}"/>
    <cellStyle name="Porcentaje" xfId="1" builtinId="5"/>
  </cellStyles>
  <dxfs count="32">
    <dxf>
      <font>
        <i/>
      </font>
    </dxf>
    <dxf>
      <font>
        <color theme="0"/>
      </font>
    </dxf>
    <dxf>
      <font>
        <color theme="0"/>
      </font>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solid">
          <bgColor theme="1" tint="0.499984740745262"/>
        </patternFill>
      </fill>
    </dxf>
    <dxf>
      <fill>
        <patternFill patternType="solid">
          <bgColor theme="1" tint="0.499984740745262"/>
        </patternFill>
      </fill>
    </dxf>
    <dxf>
      <font>
        <i/>
      </font>
    </dxf>
    <dxf>
      <font>
        <i/>
      </font>
    </dxf>
    <dxf>
      <numFmt numFmtId="14" formatCode="0.00%"/>
    </dxf>
    <dxf>
      <numFmt numFmtId="13" formatCode="0%"/>
    </dxf>
    <dxf>
      <font>
        <b val="0"/>
        <i/>
        <strike val="0"/>
        <condense val="0"/>
        <extend val="0"/>
        <outline val="0"/>
        <shadow val="0"/>
        <u val="none"/>
        <vertAlign val="baseline"/>
        <sz val="11"/>
        <color theme="1"/>
        <name val="Calibri"/>
        <family val="2"/>
        <scheme val="minor"/>
      </font>
    </dxf>
    <dxf>
      <font>
        <b val="0"/>
        <i/>
        <strike val="0"/>
        <condense val="0"/>
        <extend val="0"/>
        <outline val="0"/>
        <shadow val="0"/>
        <u val="none"/>
        <vertAlign val="baseline"/>
        <sz val="11"/>
        <color theme="1"/>
        <name val="Calibri"/>
        <family val="2"/>
        <scheme val="minor"/>
      </font>
    </dxf>
    <dxf>
      <font>
        <b val="0"/>
        <i val="0"/>
        <strike val="0"/>
        <condense val="0"/>
        <extend val="0"/>
        <outline val="0"/>
        <shadow val="0"/>
        <u val="none"/>
        <vertAlign val="baseline"/>
        <sz val="11"/>
        <color theme="1"/>
        <name val="Calibri"/>
        <family val="2"/>
        <scheme val="minor"/>
      </font>
      <border diagonalUp="0" diagonalDown="0">
        <left/>
        <right/>
        <top style="thin">
          <color theme="4"/>
        </top>
        <bottom/>
        <vertical/>
        <horizontal/>
      </border>
    </dxf>
    <dxf>
      <numFmt numFmtId="167" formatCode="dd/mm/yyyy"/>
    </dxf>
    <dxf>
      <numFmt numFmtId="14" formatCode="0.00%"/>
    </dxf>
    <dxf>
      <numFmt numFmtId="13" formatCode="0%"/>
    </dxf>
    <dxf>
      <numFmt numFmtId="2" formatCode="0.00"/>
    </dxf>
    <dxf>
      <font>
        <i/>
      </font>
    </dxf>
    <dxf>
      <font>
        <i/>
      </font>
    </dxf>
    <dxf>
      <numFmt numFmtId="164" formatCode="0.0000"/>
      <alignment horizontal="center" vertical="bottom" textRotation="0" wrapText="0" indent="0" justifyLastLine="0" shrinkToFit="0" readingOrder="0"/>
    </dxf>
    <dxf>
      <numFmt numFmtId="164" formatCode="0.0000"/>
      <alignment horizontal="center" vertical="bottom" textRotation="0" wrapText="0" indent="0" justifyLastLine="0" shrinkToFit="0" readingOrder="0"/>
    </dxf>
    <dxf>
      <numFmt numFmtId="164" formatCode="0.0000"/>
      <alignment horizontal="center" vertical="bottom" textRotation="0" wrapText="0" indent="0" justifyLastLine="0" shrinkToFit="0" readingOrder="0"/>
    </dxf>
    <dxf>
      <numFmt numFmtId="2" formatCode="0.00"/>
      <alignment horizontal="center" vertical="bottom" textRotation="0" wrapText="0" indent="0" justifyLastLine="0" shrinkToFit="0" readingOrder="0"/>
    </dxf>
    <dxf>
      <numFmt numFmtId="2" formatCode="0.00"/>
      <alignment horizontal="center" vertical="bottom" textRotation="0" wrapText="0" indent="0" justifyLastLine="0" shrinkToFit="0" readingOrder="0"/>
    </dxf>
    <dxf>
      <font>
        <b val="0"/>
        <i val="0"/>
        <strike val="0"/>
        <condense val="0"/>
        <extend val="0"/>
        <outline val="0"/>
        <shadow val="0"/>
        <u val="none"/>
        <vertAlign val="baseline"/>
        <sz val="11"/>
        <color rgb="FF000000"/>
        <name val="Calibri"/>
        <family val="2"/>
        <scheme val="minor"/>
      </font>
      <numFmt numFmtId="1" formatCode="0"/>
      <alignment horizontal="center" vertical="center" textRotation="0" wrapText="0" indent="0" justifyLastLine="0" shrinkToFit="0" readingOrder="0"/>
    </dxf>
    <dxf>
      <font>
        <b val="0"/>
        <i/>
        <strike val="0"/>
        <condense val="0"/>
        <extend val="0"/>
        <outline val="0"/>
        <shadow val="0"/>
        <u val="none"/>
        <vertAlign val="baseline"/>
        <sz val="11"/>
        <color theme="1"/>
        <name val="Calibri"/>
        <family val="2"/>
        <scheme val="minor"/>
      </font>
    </dxf>
    <dxf>
      <font>
        <b val="0"/>
        <i/>
        <strike val="0"/>
        <condense val="0"/>
        <extend val="0"/>
        <outline val="0"/>
        <shadow val="0"/>
        <u val="none"/>
        <vertAlign val="baseline"/>
        <sz val="11"/>
        <color theme="1"/>
        <name val="Calibri"/>
        <family val="2"/>
        <scheme val="minor"/>
      </font>
    </dxf>
    <dxf>
      <numFmt numFmtId="167" formatCode="dd/mm/yyyy"/>
    </dxf>
    <dxf>
      <alignment horizontal="center" vertical="bottom" textRotation="0" wrapText="0" indent="0" justifyLastLine="0" shrinkToFit="0" readingOrder="0"/>
    </dxf>
    <dxf>
      <font>
        <b/>
        <i val="0"/>
        <strike val="0"/>
        <condense val="0"/>
        <extend val="0"/>
        <outline val="0"/>
        <shadow val="0"/>
        <u val="none"/>
        <vertAlign val="baseline"/>
        <sz val="11"/>
        <color theme="0"/>
        <name val="Calibri"/>
        <family val="2"/>
        <scheme val="minor"/>
      </font>
      <fill>
        <patternFill patternType="solid">
          <fgColor theme="4"/>
          <bgColor theme="4"/>
        </patternFill>
      </fill>
      <alignment horizontal="general" vertical="center" textRotation="0" wrapText="0"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onnections" Target="connection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pivotCacheDefinition" Target="pivotCache/pivotCacheDefinition3.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pivotCacheDefinition" Target="pivotCache/pivotCacheDefinition2.xml"/><Relationship Id="rId4" Type="http://schemas.openxmlformats.org/officeDocument/2006/relationships/worksheet" Target="worksheets/sheet4.xml"/><Relationship Id="rId9" Type="http://schemas.openxmlformats.org/officeDocument/2006/relationships/pivotCacheDefinition" Target="pivotCache/pivotCacheDefinition1.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natal\Desktop\Carpeta%20de%20carpetas%20del%20escritorio\Tecni_2022\PMA_humedales\Caracterizaci&#243;n_humedales\P40_49_Rev.6.1\Vaca\P41_RDH_Vaca.xlsx" TargetMode="External"/><Relationship Id="rId1" Type="http://schemas.openxmlformats.org/officeDocument/2006/relationships/externalLinkPath" Target="file:///C:\Users\natal\Desktop\Carpeta%20de%20carpetas%20del%20escritorio\Tecni_2022\PMA_humedales\Caracterizaci&#243;n_humedales\P40_49_Rev.6.1\Vaca\P41_RDH_Vac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acrófitas_herbáceas"/>
      <sheetName val="ESTRU.HORIZ.MACRÓFITAS"/>
      <sheetName val="Árboles_arbustos"/>
      <sheetName val="ESTRUCTURA HOZ_VERT"/>
      <sheetName val="Índice"/>
      <sheetName val="Resumen_inventario"/>
      <sheetName val="Hoja1"/>
      <sheetName val="Coordenadas"/>
    </sheetNames>
    <sheetDataSet>
      <sheetData sheetId="0"/>
      <sheetData sheetId="1"/>
      <sheetData sheetId="2"/>
      <sheetData sheetId="3">
        <row r="55">
          <cell r="B55" t="str">
            <v>Salix humboldtiana Willd.</v>
          </cell>
          <cell r="C55">
            <v>3.3333333333333333E-2</v>
          </cell>
          <cell r="D55">
            <v>2.9411764705882363E-2</v>
          </cell>
          <cell r="E55">
            <v>0.24667300587671651</v>
          </cell>
        </row>
        <row r="56">
          <cell r="B56" t="str">
            <v>Xylosma spiculifera (Tul.) Triana &amp; Planch.</v>
          </cell>
          <cell r="C56">
            <v>0.13333333333333333</v>
          </cell>
          <cell r="D56">
            <v>6.8627450980392177E-2</v>
          </cell>
          <cell r="E56">
            <v>7.6127105284590532E-2</v>
          </cell>
        </row>
        <row r="57">
          <cell r="B57" t="str">
            <v>Prunus persica (L.) Batsch</v>
          </cell>
          <cell r="C57">
            <v>1.1111111111111112E-2</v>
          </cell>
          <cell r="D57">
            <v>1.9607843137254912E-2</v>
          </cell>
          <cell r="E57">
            <v>0.16089027585776564</v>
          </cell>
        </row>
        <row r="58">
          <cell r="B58" t="str">
            <v>Smallanthus pyramidalis (Triana) H.Rob.</v>
          </cell>
          <cell r="C58">
            <v>5.5555555555555552E-2</v>
          </cell>
          <cell r="D58">
            <v>5.8823529411764726E-2</v>
          </cell>
          <cell r="E58">
            <v>4.32294930151811E-2</v>
          </cell>
        </row>
        <row r="59">
          <cell r="B59" t="str">
            <v>Citharexylum subflavescens S. F. Blake</v>
          </cell>
          <cell r="C59">
            <v>4.4444444444444446E-2</v>
          </cell>
          <cell r="D59">
            <v>4.9019607843137275E-2</v>
          </cell>
          <cell r="E59">
            <v>5.1872890161032269E-2</v>
          </cell>
        </row>
      </sheetData>
      <sheetData sheetId="4"/>
      <sheetData sheetId="5"/>
      <sheetData sheetId="6"/>
      <sheetData sheetId="7"/>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_rels/pivotCacheDefinition3.xml.rels><?xml version="1.0" encoding="UTF-8" standalone="yes"?>
<Relationships xmlns="http://schemas.openxmlformats.org/package/2006/relationships"><Relationship Id="rId1" Type="http://schemas.openxmlformats.org/officeDocument/2006/relationships/pivotCacheRecords" Target="pivotCacheRecords3.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Natalia Sicua" refreshedDate="44936.826768865743" createdVersion="8" refreshedVersion="8" minRefreshableVersion="3" recordCount="267" xr:uid="{3E37CD6E-FE30-4F1F-A35B-6692533FD715}">
  <cacheSource type="worksheet">
    <worksheetSource ref="A1:J268" sheet="Base_Macrófitas_herbáceas"/>
  </cacheSource>
  <cacheFields count="13">
    <cacheField name="Fecha" numFmtId="14">
      <sharedItems containsSemiMixedTypes="0" containsNonDate="0" containsDate="1" containsString="0" minDate="2022-11-08T00:00:00" maxDate="2022-11-16T00:00:00"/>
    </cacheField>
    <cacheField name="Cobertura" numFmtId="0">
      <sharedItems/>
    </cacheField>
    <cacheField name="Número de transecto" numFmtId="0">
      <sharedItems containsSemiMixedTypes="0" containsString="0" containsNumber="1" containsInteger="1" minValue="1" maxValue="19" count="19">
        <n v="1"/>
        <n v="2"/>
        <n v="3"/>
        <n v="4"/>
        <n v="5"/>
        <n v="6"/>
        <n v="7"/>
        <n v="8"/>
        <n v="9"/>
        <n v="10"/>
        <n v="11"/>
        <n v="12"/>
        <n v="13"/>
        <n v="14"/>
        <n v="15"/>
        <n v="16"/>
        <n v="17"/>
        <n v="18"/>
        <n v="19"/>
      </sharedItems>
    </cacheField>
    <cacheField name="Subparcela" numFmtId="0">
      <sharedItems containsSemiMixedTypes="0" containsString="0" containsNumber="1" containsInteger="1" minValue="1" maxValue="5"/>
    </cacheField>
    <cacheField name="No. de campo" numFmtId="0">
      <sharedItems containsMixedTypes="1" containsNumber="1" containsInteger="1" minValue="1" maxValue="26"/>
    </cacheField>
    <cacheField name="Nombre común" numFmtId="0">
      <sharedItems/>
    </cacheField>
    <cacheField name="Género" numFmtId="0">
      <sharedItems/>
    </cacheField>
    <cacheField name="Nombre científico" numFmtId="0">
      <sharedItems count="34">
        <s v="Sonchus oleraceus (L.) L."/>
        <s v="Cenchrus clandestinus (Chiov.) Morrone"/>
        <s v="Taraxacum officinale F. H. Wigg."/>
        <s v="Medicago sativa L."/>
        <s v="Erysimum cheiri (L.) Crantz"/>
        <s v="Trifolium pratense L."/>
        <s v="Senecio madagascariensis Poir."/>
        <s v="Bidens pilosa L."/>
        <s v="Holcus lanatus L."/>
        <s v="Trifolium repens L."/>
        <s v="Cuphea dipetala (L.f.) Koehne"/>
        <s v="Cerastium glomeratum Thuill."/>
        <s v="Lolium perenne L."/>
        <s v="Medicago lupulina L."/>
        <s v="Dactylis glomerata L."/>
        <s v="Polypogon elongatus Kunth"/>
        <s v="Rumex conglomeratus Murray"/>
        <s v="Polypogon monspeliensis (L.) Desf."/>
        <s v="Bidens laevis (L.) Britton et al."/>
        <s v="Hydrocotyle ranunculoides L.f."/>
        <s v="Polygonum punctatum Elliott"/>
        <s v="Lemna minor L."/>
        <s v="Schoenoplectus californicus (C.A.Mey.) Soják"/>
        <s v="Hydrocotyle bonplandii  A.Rich."/>
        <s v="Limnobium laevigatum  (Willd.) Heine"/>
        <s v="Cucurbita pepo L."/>
        <s v="Marsilea ancylopoda A.Braun"/>
        <s v="Capsella bursa-pastoris (L.) Medik."/>
        <s v="Bidens laevis (L.) Britton, Sterns &amp; Poggenb." u="1"/>
        <s v="Holcus lanatusL." u="1"/>
        <s v="Pennisetum clandestinum Hochst. ex Chiov." u="1"/>
        <s v="Cuphea dipetala Koehne" u="1"/>
        <s v="Bidens pilosaL." u="1"/>
        <s v="Senecio madagascariensis (Humbert) H.Jacobsen" u="1"/>
      </sharedItems>
    </cacheField>
    <cacheField name="FAMILIA" numFmtId="0">
      <sharedItems/>
    </cacheField>
    <cacheField name="Porcentaje de cobertura" numFmtId="0">
      <sharedItems containsSemiMixedTypes="0" containsString="0" containsNumber="1" containsInteger="1" minValue="1" maxValue="100"/>
    </cacheField>
    <cacheField name="Altura promedio" numFmtId="0">
      <sharedItems containsString="0" containsBlank="1" containsNumber="1" containsInteger="1" minValue="10" maxValue="100"/>
    </cacheField>
    <cacheField name="Origen" numFmtId="0">
      <sharedItems/>
    </cacheField>
    <cacheField name="Estado" numFmtId="0">
      <sharedItems/>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Natalia Sicua" refreshedDate="44936.861917013892" createdVersion="8" refreshedVersion="8" minRefreshableVersion="3" recordCount="180" xr:uid="{3BD9FFEE-FACD-45AB-B3F5-5AFCB3EDD782}">
  <cacheSource type="worksheet">
    <worksheetSource ref="A1:Z181" sheet="Base_Árboles_arbustos"/>
  </cacheSource>
  <cacheFields count="27">
    <cacheField name="Fecha" numFmtId="14">
      <sharedItems containsSemiMixedTypes="0" containsNonDate="0" containsDate="1" containsString="0" minDate="2022-11-05T00:00:00" maxDate="2022-11-16T00:00:00"/>
    </cacheField>
    <cacheField name="Cobertura de la tierra" numFmtId="0">
      <sharedItems/>
    </cacheField>
    <cacheField name="No. de transecto" numFmtId="0">
      <sharedItems containsSemiMixedTypes="0" containsString="0" containsNumber="1" containsInteger="1" minValue="1" maxValue="10" count="10">
        <n v="1"/>
        <n v="2"/>
        <n v="3"/>
        <n v="4"/>
        <n v="5"/>
        <n v="6"/>
        <n v="7"/>
        <n v="8"/>
        <n v="9"/>
        <n v="10"/>
      </sharedItems>
    </cacheField>
    <cacheField name="subparcela" numFmtId="0">
      <sharedItems containsSemiMixedTypes="0" containsString="0" containsNumber="1" containsInteger="1" minValue="1" maxValue="5"/>
    </cacheField>
    <cacheField name="no. de campo" numFmtId="0">
      <sharedItems containsSemiMixedTypes="0" containsString="0" containsNumber="1" containsInteger="1" minValue="1" maxValue="38"/>
    </cacheField>
    <cacheField name="Nombre común" numFmtId="0">
      <sharedItems/>
    </cacheField>
    <cacheField name="Género" numFmtId="0">
      <sharedItems/>
    </cacheField>
    <cacheField name="Nombre Científico" numFmtId="0">
      <sharedItems count="49">
        <s v="Sambucus nigra L."/>
        <s v="Escallonia paniculata (Ruiz &amp; Pav.) Schult."/>
        <s v="Prunus serotina Ehrh."/>
        <s v="Vasconcellea pubescens  A. DC."/>
        <s v="Xylosma spiculifera (Tul.) Triana &amp; Planch."/>
        <s v="Alnus acuminata Kunth"/>
        <s v="Smallanthus pyramidalis (Triana) H.Rob."/>
        <s v="Duranta mutisii L. f."/>
        <s v="Magnolia sp. "/>
        <s v="Solanum aff. venosum Dunal"/>
        <s v="Baccharis bogotensis Kunth"/>
        <s v="Dodonaea viscosa (L.) Jacq."/>
        <s v="Brugmansia x candida Pers."/>
        <s v="Juglans neotropica Diels"/>
        <s v="Abatia parviflora Ruiz &amp; Pav."/>
        <s v="Tara spinosa (Molina) Britton &amp; Rose"/>
        <s v="Salix humboldtiana Willd."/>
        <s v="Viburnum tinoides L. f."/>
        <s v="Varronia cylindrostachya  Ruiz &amp; Pav"/>
        <s v="Citharexylum subflavescens S. F. Blake"/>
        <s v="Prunus persica (L.) Batsch"/>
        <s v="Quercus humboldtii Bonpl."/>
        <s v="Croton coriaceus  Kunth"/>
        <s v="Cestrum buxifolium Kunth"/>
        <s v="Baccharis prunifolia Kunth"/>
        <s v="Syzygium paniculatum Gaertn."/>
        <s v="Tecoma stans (L.) Kunth"/>
        <s v="Nicotiana tabacum L."/>
        <s v="Myrcianthes leucoxyla (Ortega) McVaugh"/>
        <s v="Fuchsia boliviana Carriére"/>
        <s v="Acacia melanoxylon R.Br."/>
        <s v="Baccharis sp. "/>
        <s v="Baccharis latifolia (Ruiz &amp; Pav.) Pers."/>
        <s v="Araucaria angustifolia (Bertol.) Kuntze"/>
        <s v="Oreopanax incisus (Schult.) Decne. &amp; Planch."/>
        <s v="Escallonia pendula  (Ruiz &amp; Pav.) Pers."/>
        <s v="Ilex kunthiana Triana"/>
        <s v="Retrophyllum rospigliosii (Pilg.) C.N.Page"/>
        <s v="Cestrum nocturnum L."/>
        <s v="Solanum oblongifolium Dunal"/>
        <s v="Clusia sp. "/>
        <s v="Citrus limon (L.) Osbeck"/>
        <s v="Psidium guajava L."/>
        <s v="Lycianthes lycioides (L.) Hassl."/>
        <s v="Caesalpinia spinosa (Molina) Kuntze" u="1"/>
        <s v="Fuchsia boliviana Carrière" u="1"/>
        <s v="Dodonea viscosa (L.) Jacq." u="1"/>
        <s v="Vasconcellea pubescens  A. D C." u="1"/>
        <s v="Caesalpinia spinosa  (Molina) Kuntze" u="1"/>
      </sharedItems>
    </cacheField>
    <cacheField name="Familia" numFmtId="0">
      <sharedItems/>
    </cacheField>
    <cacheField name="Forma de vida" numFmtId="0">
      <sharedItems/>
    </cacheField>
    <cacheField name="CAP1" numFmtId="0">
      <sharedItems containsSemiMixedTypes="0" containsString="0" containsNumber="1" minValue="1" maxValue="255"/>
    </cacheField>
    <cacheField name="CAP2" numFmtId="0">
      <sharedItems containsString="0" containsBlank="1" containsNumber="1" minValue="3.5" maxValue="165"/>
    </cacheField>
    <cacheField name="CAP3" numFmtId="0">
      <sharedItems containsString="0" containsBlank="1" containsNumber="1" minValue="1" maxValue="155"/>
    </cacheField>
    <cacheField name="CAP4" numFmtId="0">
      <sharedItems containsString="0" containsBlank="1" containsNumber="1" minValue="3" maxValue="75"/>
    </cacheField>
    <cacheField name="altura total" numFmtId="0">
      <sharedItems containsSemiMixedTypes="0" containsString="0" containsNumber="1" minValue="0.25" maxValue="15"/>
    </cacheField>
    <cacheField name="altura comercial" numFmtId="0">
      <sharedItems containsSemiMixedTypes="0" containsString="0" containsNumber="1" minValue="0" maxValue="7.5"/>
    </cacheField>
    <cacheField name="copa1" numFmtId="0">
      <sharedItems containsSemiMixedTypes="0" containsString="0" containsNumber="1" minValue="0.01" maxValue="13"/>
    </cacheField>
    <cacheField name="copa2" numFmtId="0">
      <sharedItems containsSemiMixedTypes="0" containsString="0" containsNumber="1" minValue="0" maxValue="12"/>
    </cacheField>
    <cacheField name="CAP (cm)" numFmtId="1">
      <sharedItems containsSemiMixedTypes="0" containsString="0" containsNumber="1" minValue="1" maxValue="303.7268509697488"/>
    </cacheField>
    <cacheField name="DAP (cm)" numFmtId="2">
      <sharedItems containsSemiMixedTypes="0" containsString="0" containsNumber="1" minValue="0.31830988618379069" maxValue="96.679259363141895"/>
    </cacheField>
    <cacheField name="DAP (m)" numFmtId="2">
      <sharedItems containsSemiMixedTypes="0" containsString="0" containsNumber="1" minValue="3.1830988618379071E-3" maxValue="0.96679259363141901"/>
    </cacheField>
    <cacheField name="ÁREA BASAL (m2)" numFmtId="164">
      <sharedItems containsSemiMixedTypes="0" containsString="0" containsNumber="1" minValue="7.9577471545947685E-6" maxValue="0.73410217501136732"/>
    </cacheField>
    <cacheField name="VOLUMEN COMERCIAL (M3)" numFmtId="164">
      <sharedItems containsSemiMixedTypes="0" containsString="0" containsNumber="1" minValue="0" maxValue="11.745634800181877"/>
    </cacheField>
    <cacheField name="VOLUMEN TOTAL (M3)" numFmtId="164">
      <sharedItems containsSemiMixedTypes="0" containsString="0" containsNumber="1" minValue="1.7825353626292284E-5" maxValue="21.322847162713916"/>
    </cacheField>
    <cacheField name="CLASE DIAMÉTRICA" numFmtId="1">
      <sharedItems/>
    </cacheField>
    <cacheField name="ff" numFmtId="0">
      <sharedItems containsSemiMixedTypes="0" containsString="0" containsNumber="1" containsInteger="1" minValue="4" maxValue="6"/>
    </cacheField>
    <cacheField name="Estado Fitosanitario" numFmtId="0">
      <sharedItems/>
    </cacheField>
  </cacheFields>
  <extLst>
    <ext xmlns:x14="http://schemas.microsoft.com/office/spreadsheetml/2009/9/main" uri="{725AE2AE-9491-48be-B2B4-4EB974FC3084}">
      <x14:pivotCacheDefinition/>
    </ext>
  </extLst>
</pivotCacheDefinition>
</file>

<file path=xl/pivotCache/pivotCacheDefinition3.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Natalia Sicua" refreshedDate="44936.86240578704" createdVersion="8" refreshedVersion="8" minRefreshableVersion="3" recordCount="180" xr:uid="{EDD4A6F7-78C8-4020-BD91-91ECA49C21F0}">
  <cacheSource type="worksheet">
    <worksheetSource name="Tabla512"/>
  </cacheSource>
  <cacheFields count="27">
    <cacheField name="Fecha" numFmtId="14">
      <sharedItems containsSemiMixedTypes="0" containsNonDate="0" containsDate="1" containsString="0" minDate="2022-11-05T00:00:00" maxDate="2022-11-16T00:00:00"/>
    </cacheField>
    <cacheField name="Cobertura de la tierra" numFmtId="0">
      <sharedItems/>
    </cacheField>
    <cacheField name="No. de transecto" numFmtId="0">
      <sharedItems containsSemiMixedTypes="0" containsString="0" containsNumber="1" containsInteger="1" minValue="1" maxValue="10"/>
    </cacheField>
    <cacheField name="subparcela" numFmtId="0">
      <sharedItems containsSemiMixedTypes="0" containsString="0" containsNumber="1" containsInteger="1" minValue="1" maxValue="5"/>
    </cacheField>
    <cacheField name="no. de campo" numFmtId="0">
      <sharedItems containsSemiMixedTypes="0" containsString="0" containsNumber="1" containsInteger="1" minValue="1" maxValue="38"/>
    </cacheField>
    <cacheField name="Nombre común" numFmtId="0">
      <sharedItems/>
    </cacheField>
    <cacheField name="Género" numFmtId="0">
      <sharedItems/>
    </cacheField>
    <cacheField name="Nombre Científico" numFmtId="0">
      <sharedItems count="49">
        <s v="Sambucus nigra L."/>
        <s v="Escallonia paniculata (Ruiz &amp; Pav.) Schult."/>
        <s v="Prunus serotina Ehrh."/>
        <s v="Vasconcellea pubescens  A. DC."/>
        <s v="Xylosma spiculifera (Tul.) Triana &amp; Planch."/>
        <s v="Alnus acuminata Kunth"/>
        <s v="Smallanthus pyramidalis (Triana) H.Rob."/>
        <s v="Duranta mutisii L. f."/>
        <s v="Magnolia sp. "/>
        <s v="Solanum aff. venosum Dunal"/>
        <s v="Baccharis bogotensis Kunth"/>
        <s v="Dodonaea viscosa (L.) Jacq."/>
        <s v="Brugmansia x candida Pers."/>
        <s v="Juglans neotropica Diels"/>
        <s v="Abatia parviflora Ruiz &amp; Pav."/>
        <s v="Tara spinosa (Molina) Britton &amp; Rose"/>
        <s v="Salix humboldtiana Willd."/>
        <s v="Viburnum tinoides L. f."/>
        <s v="Varronia cylindrostachya  Ruiz &amp; Pav"/>
        <s v="Citharexylum subflavescens S. F. Blake"/>
        <s v="Prunus persica (L.) Batsch"/>
        <s v="Quercus humboldtii Bonpl."/>
        <s v="Croton coriaceus  Kunth"/>
        <s v="Cestrum buxifolium Kunth"/>
        <s v="Baccharis prunifolia Kunth"/>
        <s v="Syzygium paniculatum Gaertn."/>
        <s v="Tecoma stans (L.) Kunth"/>
        <s v="Nicotiana tabacum L."/>
        <s v="Myrcianthes leucoxyla (Ortega) McVaugh"/>
        <s v="Fuchsia boliviana Carriére"/>
        <s v="Acacia melanoxylon R.Br."/>
        <s v="Baccharis sp. "/>
        <s v="Baccharis latifolia (Ruiz &amp; Pav.) Pers."/>
        <s v="Araucaria angustifolia (Bertol.) Kuntze"/>
        <s v="Oreopanax incisus (Schult.) Decne. &amp; Planch."/>
        <s v="Escallonia pendula  (Ruiz &amp; Pav.) Pers."/>
        <s v="Ilex kunthiana Triana"/>
        <s v="Retrophyllum rospigliosii (Pilg.) C.N.Page"/>
        <s v="Cestrum nocturnum L."/>
        <s v="Solanum oblongifolium Dunal"/>
        <s v="Clusia sp. "/>
        <s v="Citrus limon (L.) Osbeck"/>
        <s v="Psidium guajava L."/>
        <s v="Lycianthes lycioides (L.) Hassl."/>
        <s v="Caesalpinia spinosa (Molina) Kuntze" u="1"/>
        <s v="Fuchsia boliviana Carrière" u="1"/>
        <s v="Dodonea viscosa (L.) Jacq." u="1"/>
        <s v="Vasconcellea pubescens  A. D C." u="1"/>
        <s v="Caesalpinia spinosa  (Molina) Kuntze" u="1"/>
      </sharedItems>
    </cacheField>
    <cacheField name="Familia" numFmtId="0">
      <sharedItems/>
    </cacheField>
    <cacheField name="Forma de vida" numFmtId="0">
      <sharedItems/>
    </cacheField>
    <cacheField name="CAP1" numFmtId="0">
      <sharedItems containsSemiMixedTypes="0" containsString="0" containsNumber="1" minValue="1" maxValue="255"/>
    </cacheField>
    <cacheField name="CAP2" numFmtId="0">
      <sharedItems containsString="0" containsBlank="1" containsNumber="1" minValue="3.5" maxValue="165"/>
    </cacheField>
    <cacheField name="CAP3" numFmtId="0">
      <sharedItems containsString="0" containsBlank="1" containsNumber="1" minValue="1" maxValue="155"/>
    </cacheField>
    <cacheField name="CAP4" numFmtId="0">
      <sharedItems containsString="0" containsBlank="1" containsNumber="1" minValue="3" maxValue="75"/>
    </cacheField>
    <cacheField name="altura total" numFmtId="0">
      <sharedItems containsSemiMixedTypes="0" containsString="0" containsNumber="1" minValue="0.25" maxValue="15"/>
    </cacheField>
    <cacheField name="altura comercial" numFmtId="0">
      <sharedItems containsSemiMixedTypes="0" containsString="0" containsNumber="1" minValue="0" maxValue="7.5"/>
    </cacheField>
    <cacheField name="copa1" numFmtId="0">
      <sharedItems containsSemiMixedTypes="0" containsString="0" containsNumber="1" minValue="0.01" maxValue="13"/>
    </cacheField>
    <cacheField name="copa2" numFmtId="0">
      <sharedItems containsSemiMixedTypes="0" containsString="0" containsNumber="1" minValue="0" maxValue="12"/>
    </cacheField>
    <cacheField name="CAP (cm)" numFmtId="1">
      <sharedItems containsSemiMixedTypes="0" containsString="0" containsNumber="1" minValue="1" maxValue="303.7268509697488"/>
    </cacheField>
    <cacheField name="DAP (cm)" numFmtId="2">
      <sharedItems containsSemiMixedTypes="0" containsString="0" containsNumber="1" minValue="0.31830988618379069" maxValue="96.679259363141895"/>
    </cacheField>
    <cacheField name="DAP (m)" numFmtId="2">
      <sharedItems containsSemiMixedTypes="0" containsString="0" containsNumber="1" minValue="3.1830988618379071E-3" maxValue="0.96679259363141901"/>
    </cacheField>
    <cacheField name="ÁREA BASAL (m2)" numFmtId="164">
      <sharedItems containsSemiMixedTypes="0" containsString="0" containsNumber="1" minValue="7.9577471545947685E-6" maxValue="0.73410217501136732"/>
    </cacheField>
    <cacheField name="VOLUMEN COMERCIAL (M3)" numFmtId="164">
      <sharedItems containsSemiMixedTypes="0" containsString="0" containsNumber="1" minValue="0" maxValue="11.745634800181877"/>
    </cacheField>
    <cacheField name="VOLUMEN TOTAL (M3)" numFmtId="164">
      <sharedItems containsSemiMixedTypes="0" containsString="0" containsNumber="1" minValue="1.7825353626292284E-5" maxValue="21.322847162713916"/>
    </cacheField>
    <cacheField name="CLASE DIAMÉTRICA" numFmtId="1">
      <sharedItems/>
    </cacheField>
    <cacheField name="ff" numFmtId="0">
      <sharedItems containsSemiMixedTypes="0" containsString="0" containsNumber="1" containsInteger="1" minValue="4" maxValue="6"/>
    </cacheField>
    <cacheField name="Estado Fitosanitario" numFmtId="0">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67">
  <r>
    <d v="2022-11-08T00:00:00"/>
    <s v="Pastos limpios"/>
    <x v="0"/>
    <n v="1"/>
    <n v="1"/>
    <s v="serraja"/>
    <s v="Sonchus"/>
    <x v="0"/>
    <s v="ASTERACEAE"/>
    <n v="30"/>
    <n v="50"/>
    <s v="Exótica"/>
    <s v="Invasora"/>
  </r>
  <r>
    <d v="2022-11-08T00:00:00"/>
    <s v="Pastos limpios"/>
    <x v="0"/>
    <n v="2"/>
    <n v="2"/>
    <s v="serraja"/>
    <s v="Sonchus"/>
    <x v="0"/>
    <s v="ASTERACEAE"/>
    <n v="80"/>
    <n v="50"/>
    <s v="Exótica"/>
    <s v="Invasora"/>
  </r>
  <r>
    <d v="2022-11-08T00:00:00"/>
    <s v="Pastos limpios"/>
    <x v="0"/>
    <n v="2"/>
    <n v="3"/>
    <s v="Kikuyo"/>
    <s v="Cenchrus"/>
    <x v="1"/>
    <s v="POACEAE"/>
    <n v="40"/>
    <n v="50"/>
    <s v="Exótica"/>
    <s v="Invasora"/>
  </r>
  <r>
    <d v="2022-11-08T00:00:00"/>
    <s v="Pastos limpios"/>
    <x v="0"/>
    <n v="3"/>
    <n v="4"/>
    <s v="Kikuyo"/>
    <s v="Cenchrus"/>
    <x v="1"/>
    <s v="POACEAE"/>
    <n v="100"/>
    <n v="45"/>
    <s v="Exótica"/>
    <s v="Invasora"/>
  </r>
  <r>
    <d v="2022-11-08T00:00:00"/>
    <s v="Pastos limpios"/>
    <x v="0"/>
    <n v="3"/>
    <n v="5"/>
    <s v="Kikuyo"/>
    <s v="Cenchrus"/>
    <x v="1"/>
    <s v="POACEAE"/>
    <n v="95"/>
    <n v="50"/>
    <s v="Exótica"/>
    <s v="Invasora"/>
  </r>
  <r>
    <d v="2022-11-08T00:00:00"/>
    <s v="Pastos limpios"/>
    <x v="0"/>
    <n v="3"/>
    <n v="6"/>
    <s v="serraja"/>
    <s v="Sonchus"/>
    <x v="0"/>
    <s v="ASTERACEAE"/>
    <n v="11"/>
    <n v="40"/>
    <s v="Exótica"/>
    <s v="Invasora"/>
  </r>
  <r>
    <d v="2022-11-08T00:00:00"/>
    <s v="Pastos limpios"/>
    <x v="0"/>
    <n v="3"/>
    <n v="7"/>
    <s v="Kikuyo"/>
    <s v="Cenchrus"/>
    <x v="1"/>
    <s v="POACEAE"/>
    <n v="100"/>
    <n v="50"/>
    <s v="Exótica"/>
    <s v="Invasora"/>
  </r>
  <r>
    <d v="2022-11-08T00:00:00"/>
    <s v="Pastos limpios"/>
    <x v="0"/>
    <n v="4"/>
    <n v="8"/>
    <s v="Kikuyo"/>
    <s v="Cenchrus"/>
    <x v="1"/>
    <s v="POACEAE"/>
    <n v="100"/>
    <n v="65"/>
    <s v="Exótica"/>
    <s v="Invasora"/>
  </r>
  <r>
    <d v="2022-11-08T00:00:00"/>
    <s v="Pastos limpios"/>
    <x v="0"/>
    <n v="5"/>
    <n v="8"/>
    <s v="Kikuyo"/>
    <s v="Cenchrus"/>
    <x v="1"/>
    <s v="POACEAE"/>
    <n v="100"/>
    <n v="65"/>
    <s v="Exótica"/>
    <s v="Invasora"/>
  </r>
  <r>
    <d v="2022-11-08T00:00:00"/>
    <s v="Pastos limpios"/>
    <x v="1"/>
    <n v="1"/>
    <n v="1"/>
    <s v="Kikuyo"/>
    <s v="Cenchrus"/>
    <x v="1"/>
    <s v="POACEAE"/>
    <n v="100"/>
    <n v="40"/>
    <s v="Exótica"/>
    <s v="Invasora"/>
  </r>
  <r>
    <d v="2022-11-08T00:00:00"/>
    <s v="Pastos limpios"/>
    <x v="1"/>
    <n v="1"/>
    <n v="2"/>
    <s v="Diente de león"/>
    <s v="Taraxacum"/>
    <x v="2"/>
    <s v="ASTERACEAE"/>
    <n v="9"/>
    <n v="20"/>
    <s v="Exótica"/>
    <s v="Invasora"/>
  </r>
  <r>
    <d v="2022-11-08T00:00:00"/>
    <s v="Pastos limpios"/>
    <x v="1"/>
    <n v="1"/>
    <n v="3"/>
    <s v="Alfalfa"/>
    <s v="Medicago"/>
    <x v="3"/>
    <s v="FABACEAE"/>
    <n v="12"/>
    <n v="30"/>
    <s v="Exótica"/>
    <s v="Invasora"/>
  </r>
  <r>
    <d v="2022-11-08T00:00:00"/>
    <s v="Pastos limpios"/>
    <x v="1"/>
    <n v="1"/>
    <n v="4"/>
    <s v="Alpiste"/>
    <s v="Erysimum"/>
    <x v="4"/>
    <s v="BRASSICACEAE"/>
    <n v="10"/>
    <n v="80"/>
    <s v="Exótica"/>
    <s v="Invasora"/>
  </r>
  <r>
    <d v="2022-11-08T00:00:00"/>
    <s v="Pastos limpios"/>
    <x v="1"/>
    <n v="1"/>
    <n v="5"/>
    <s v="Carretón morado"/>
    <s v="Trifolium"/>
    <x v="5"/>
    <s v="FABACEAE"/>
    <n v="11"/>
    <n v="45"/>
    <s v="Exótica"/>
    <s v="Invasora"/>
  </r>
  <r>
    <d v="2022-11-08T00:00:00"/>
    <s v="Pastos limpios"/>
    <x v="1"/>
    <n v="2"/>
    <n v="6"/>
    <s v="Botón de oro"/>
    <s v="Senecio"/>
    <x v="6"/>
    <s v="ASTERACEAE"/>
    <n v="2"/>
    <n v="50"/>
    <s v="Exótica"/>
    <s v="Invasora"/>
  </r>
  <r>
    <d v="2022-11-08T00:00:00"/>
    <s v="Pastos limpios"/>
    <x v="1"/>
    <n v="2"/>
    <n v="7"/>
    <s v="Kikuyo"/>
    <s v="Cenchrus"/>
    <x v="1"/>
    <s v="POACEAE"/>
    <n v="100"/>
    <n v="40"/>
    <s v="Exótica"/>
    <s v="Invasora"/>
  </r>
  <r>
    <d v="2022-11-08T00:00:00"/>
    <s v="Pastos limpios"/>
    <x v="1"/>
    <n v="3"/>
    <n v="8"/>
    <s v="amor seco"/>
    <s v="Bidens"/>
    <x v="7"/>
    <s v="ASTERACEAE"/>
    <n v="2"/>
    <n v="60"/>
    <s v="Nativa"/>
    <s v="Invasora"/>
  </r>
  <r>
    <d v="2022-11-08T00:00:00"/>
    <s v="Pastos limpios"/>
    <x v="1"/>
    <n v="3"/>
    <n v="9"/>
    <s v="Kikuyo"/>
    <s v="Cenchrus"/>
    <x v="1"/>
    <s v="POACEAE"/>
    <n v="23"/>
    <n v="50"/>
    <s v="Exótica"/>
    <s v="Invasora"/>
  </r>
  <r>
    <d v="2022-11-08T00:00:00"/>
    <s v="Pastos limpios"/>
    <x v="1"/>
    <n v="3"/>
    <n v="10"/>
    <s v="Pasto espiga"/>
    <s v="Holcus"/>
    <x v="8"/>
    <s v="POACEAE"/>
    <n v="5"/>
    <n v="70"/>
    <s v="Exótica"/>
    <s v="No registra"/>
  </r>
  <r>
    <d v="2022-11-08T00:00:00"/>
    <s v="Pastos limpios"/>
    <x v="1"/>
    <n v="3"/>
    <n v="11"/>
    <s v="Trébol blanco "/>
    <s v="Trifolium"/>
    <x v="9"/>
    <s v="FABACEAE"/>
    <n v="5"/>
    <n v="10"/>
    <s v="Exótica"/>
    <s v="Invasora"/>
  </r>
  <r>
    <d v="2022-11-08T00:00:00"/>
    <s v="Pastos limpios"/>
    <x v="1"/>
    <n v="3"/>
    <n v="12"/>
    <s v="Carretón morado"/>
    <s v="Trifolium"/>
    <x v="5"/>
    <s v="FABACEAE"/>
    <n v="83"/>
    <n v="50"/>
    <s v="Exótica"/>
    <s v="Invasora"/>
  </r>
  <r>
    <d v="2022-11-08T00:00:00"/>
    <s v="Pastos limpios"/>
    <x v="1"/>
    <n v="4"/>
    <n v="13"/>
    <s v="Pasto espiga"/>
    <s v="Holcus"/>
    <x v="8"/>
    <s v="POACEAE"/>
    <n v="22"/>
    <n v="80"/>
    <s v="Exótica"/>
    <s v="No registra"/>
  </r>
  <r>
    <d v="2022-11-08T00:00:00"/>
    <s v="Pastos limpios"/>
    <x v="1"/>
    <n v="4"/>
    <n v="14"/>
    <s v="Kikuyo"/>
    <s v="Cenchrus"/>
    <x v="1"/>
    <s v="POACEAE"/>
    <n v="20"/>
    <n v="50"/>
    <s v="Exótica"/>
    <s v="Invasora"/>
  </r>
  <r>
    <d v="2022-11-08T00:00:00"/>
    <s v="Pastos limpios"/>
    <x v="1"/>
    <n v="4"/>
    <n v="15"/>
    <s v="Carretón morado"/>
    <s v="Trifolium"/>
    <x v="5"/>
    <s v="FABACEAE"/>
    <n v="50"/>
    <n v="50"/>
    <s v="Exótica"/>
    <s v="Invasora"/>
  </r>
  <r>
    <d v="2022-11-08T00:00:00"/>
    <s v="Pastos limpios"/>
    <x v="1"/>
    <n v="4"/>
    <n v="16"/>
    <s v="No registra"/>
    <s v="Cuphea"/>
    <x v="10"/>
    <s v="LITHRACEAE"/>
    <n v="3"/>
    <n v="13"/>
    <s v="Nativo"/>
    <s v="No invasora"/>
  </r>
  <r>
    <d v="2022-11-08T00:00:00"/>
    <s v="Pastos limpios"/>
    <x v="1"/>
    <n v="4"/>
    <n v="17"/>
    <s v="Diente de león"/>
    <s v="Taraxacum"/>
    <x v="2"/>
    <s v="ASTERACEAE"/>
    <n v="2"/>
    <n v="25"/>
    <s v="Exótica"/>
    <s v="Invasora"/>
  </r>
  <r>
    <d v="2022-11-08T00:00:00"/>
    <s v="Pastos limpios"/>
    <x v="1"/>
    <n v="5"/>
    <n v="18"/>
    <s v="Diente de león"/>
    <s v="Taraxacum"/>
    <x v="2"/>
    <s v="ASTERACEAE"/>
    <n v="3"/>
    <n v="50"/>
    <s v="Exótica"/>
    <s v="Invasora"/>
  </r>
  <r>
    <d v="2022-11-08T00:00:00"/>
    <s v="Pastos limpios"/>
    <x v="1"/>
    <n v="5"/>
    <n v="19"/>
    <s v="Kikuyo"/>
    <s v="Cenchrus"/>
    <x v="1"/>
    <s v="POACEAE"/>
    <n v="97"/>
    <n v="50"/>
    <s v="Exótica"/>
    <s v="Invasora"/>
  </r>
  <r>
    <d v="2022-11-08T00:00:00"/>
    <s v="Pastos limpios"/>
    <x v="1"/>
    <n v="5"/>
    <n v="20"/>
    <s v="Botón de oro"/>
    <s v="Senecio"/>
    <x v="6"/>
    <s v="ASTERACEAE"/>
    <n v="6"/>
    <n v="40"/>
    <s v="Exótica"/>
    <s v="Invasora"/>
  </r>
  <r>
    <d v="2022-11-08T00:00:00"/>
    <s v="Pastos limpios"/>
    <x v="1"/>
    <n v="5"/>
    <n v="21"/>
    <s v="Carretón morado"/>
    <s v="Trifolium"/>
    <x v="5"/>
    <s v="FABACEAE"/>
    <n v="4"/>
    <n v="40"/>
    <s v="Exótica"/>
    <s v="Invasora"/>
  </r>
  <r>
    <d v="2022-11-08T00:00:00"/>
    <s v="Pastos limpios"/>
    <x v="1"/>
    <n v="5"/>
    <n v="22"/>
    <s v="Trébol blanco "/>
    <s v="Trifolium"/>
    <x v="9"/>
    <s v="FABACEAE"/>
    <n v="2"/>
    <n v="20"/>
    <s v="Exótica"/>
    <s v="Invasora"/>
  </r>
  <r>
    <d v="2022-11-11T00:00:00"/>
    <s v="Pastos limpios"/>
    <x v="2"/>
    <n v="1"/>
    <n v="1"/>
    <s v="Kikuyo"/>
    <s v="Cenchrus"/>
    <x v="1"/>
    <s v="POACEAE"/>
    <n v="100"/>
    <n v="50"/>
    <s v="Exótica"/>
    <s v="Invasora"/>
  </r>
  <r>
    <d v="2022-11-11T00:00:00"/>
    <s v="Pastos limpios"/>
    <x v="2"/>
    <n v="1"/>
    <n v="2"/>
    <s v="Diente de león"/>
    <s v="Taraxacum"/>
    <x v="2"/>
    <s v="ASTERACEAE"/>
    <n v="2"/>
    <n v="30"/>
    <s v="Exótica"/>
    <s v="Invasora"/>
  </r>
  <r>
    <d v="2022-11-11T00:00:00"/>
    <s v="Pastos limpios"/>
    <x v="2"/>
    <n v="1"/>
    <n v="3"/>
    <s v="No registra"/>
    <s v="Cerastium"/>
    <x v="11"/>
    <s v="CARYOPHYLLACEAE"/>
    <n v="1"/>
    <n v="20"/>
    <s v="Exótica"/>
    <s v="Invasora"/>
  </r>
  <r>
    <d v="2022-11-11T00:00:00"/>
    <s v="Pastos limpios"/>
    <x v="2"/>
    <n v="2"/>
    <n v="4"/>
    <s v="Kikuyo"/>
    <s v="Cenchrus"/>
    <x v="1"/>
    <s v="POACEAE"/>
    <n v="100"/>
    <n v="50"/>
    <s v="Exótica"/>
    <s v="Invasora"/>
  </r>
  <r>
    <d v="2022-11-11T00:00:00"/>
    <s v="Pastos limpios"/>
    <x v="2"/>
    <n v="2"/>
    <n v="5"/>
    <s v="No registra"/>
    <s v="Lolium"/>
    <x v="12"/>
    <s v="POACEAE"/>
    <n v="30"/>
    <n v="70"/>
    <s v="Exótica"/>
    <s v="Invasora"/>
  </r>
  <r>
    <d v="2022-11-11T00:00:00"/>
    <s v="Pastos limpios"/>
    <x v="2"/>
    <n v="2"/>
    <n v="6"/>
    <s v="Trébol blanco "/>
    <s v="Trifolium"/>
    <x v="9"/>
    <s v="FABACEAE"/>
    <n v="40"/>
    <n v="20"/>
    <s v="Exótica"/>
    <s v="Invasora"/>
  </r>
  <r>
    <d v="2022-11-11T00:00:00"/>
    <s v="Pastos limpios"/>
    <x v="2"/>
    <n v="2"/>
    <n v="7"/>
    <s v="botoncillo"/>
    <s v="Medicago"/>
    <x v="13"/>
    <s v="FABACEAE"/>
    <n v="20"/>
    <n v="45"/>
    <s v="Exótica"/>
    <s v="Invasora"/>
  </r>
  <r>
    <d v="2022-11-11T00:00:00"/>
    <s v="Pastos limpios"/>
    <x v="2"/>
    <n v="3"/>
    <n v="8"/>
    <s v="Pasto espiga"/>
    <s v="Holcus"/>
    <x v="8"/>
    <s v="POACEAE"/>
    <n v="5"/>
    <n v="80"/>
    <s v="Exótica"/>
    <s v="No registra"/>
  </r>
  <r>
    <d v="2022-11-11T00:00:00"/>
    <s v="Pastos limpios"/>
    <x v="2"/>
    <n v="3"/>
    <n v="9"/>
    <s v="Kikuyo"/>
    <s v="Cenchrus"/>
    <x v="1"/>
    <s v="POACEAE"/>
    <n v="90"/>
    <n v="50"/>
    <s v="Exótica"/>
    <s v="Invasora"/>
  </r>
  <r>
    <d v="2022-11-11T00:00:00"/>
    <s v="Pastos limpios"/>
    <x v="2"/>
    <n v="3"/>
    <n v="10"/>
    <s v="Trébol blanco "/>
    <s v="Trifolium"/>
    <x v="9"/>
    <s v="FABACEAE"/>
    <n v="60"/>
    <n v="25"/>
    <s v="Exótica"/>
    <s v="Invasora"/>
  </r>
  <r>
    <d v="2022-11-11T00:00:00"/>
    <s v="Pastos limpios"/>
    <x v="2"/>
    <n v="3"/>
    <n v="11"/>
    <s v="botoncillo"/>
    <s v="Medicago"/>
    <x v="13"/>
    <s v="FABACEAE"/>
    <n v="15"/>
    <n v="50"/>
    <s v="Exótica"/>
    <s v="Invasora"/>
  </r>
  <r>
    <d v="2022-11-11T00:00:00"/>
    <s v="Pastos limpios"/>
    <x v="2"/>
    <n v="4"/>
    <n v="12"/>
    <s v="botoncillo"/>
    <s v="Medicago"/>
    <x v="13"/>
    <s v="FABACEAE"/>
    <n v="10"/>
    <n v="40"/>
    <s v="Exótica"/>
    <s v="Invasora"/>
  </r>
  <r>
    <d v="2022-11-11T00:00:00"/>
    <s v="Pastos limpios"/>
    <x v="2"/>
    <n v="4"/>
    <n v="13"/>
    <s v="Carretón morado"/>
    <s v="Trifolium"/>
    <x v="5"/>
    <s v="FABACEAE"/>
    <n v="40"/>
    <n v="30"/>
    <s v="Exótica"/>
    <s v="Invasora"/>
  </r>
  <r>
    <d v="2022-11-11T00:00:00"/>
    <s v="Pastos limpios"/>
    <x v="2"/>
    <n v="4"/>
    <n v="14"/>
    <s v="Trébol blanco "/>
    <s v="Trifolium"/>
    <x v="9"/>
    <s v="FABACEAE"/>
    <n v="50"/>
    <n v="20"/>
    <s v="Exótica"/>
    <s v="Invasora"/>
  </r>
  <r>
    <d v="2022-11-11T00:00:00"/>
    <s v="Pastos limpios"/>
    <x v="2"/>
    <n v="4"/>
    <n v="15"/>
    <s v="Kikuyo"/>
    <s v="Cenchrus"/>
    <x v="1"/>
    <s v="POACEAE"/>
    <n v="60"/>
    <n v="50"/>
    <s v="Exótica"/>
    <s v="Invasora"/>
  </r>
  <r>
    <d v="2022-11-11T00:00:00"/>
    <s v="Pastos limpios"/>
    <x v="2"/>
    <n v="4"/>
    <n v="16"/>
    <s v="No registra"/>
    <s v="Lolium"/>
    <x v="12"/>
    <s v="POACEAE"/>
    <n v="12"/>
    <n v="50"/>
    <s v="Exótica"/>
    <s v="Invasora"/>
  </r>
  <r>
    <d v="2022-11-11T00:00:00"/>
    <s v="Pastos limpios"/>
    <x v="2"/>
    <n v="5"/>
    <n v="17"/>
    <s v="Trébol blanco "/>
    <s v="Trifolium"/>
    <x v="9"/>
    <s v="FABACEAE"/>
    <n v="35"/>
    <n v="15"/>
    <s v="Exótica"/>
    <s v="Invasora"/>
  </r>
  <r>
    <d v="2022-11-11T00:00:00"/>
    <s v="Pastos limpios"/>
    <x v="2"/>
    <n v="5"/>
    <n v="18"/>
    <s v="Carretón morado"/>
    <s v="Trifolium"/>
    <x v="5"/>
    <s v="FABACEAE"/>
    <n v="40"/>
    <n v="20"/>
    <s v="Exótica"/>
    <s v="Invasora"/>
  </r>
  <r>
    <d v="2022-11-11T00:00:00"/>
    <s v="Pastos limpios"/>
    <x v="2"/>
    <n v="5"/>
    <n v="19"/>
    <s v="Kikuyo"/>
    <s v="Cenchrus"/>
    <x v="1"/>
    <s v="POACEAE"/>
    <n v="100"/>
    <n v="40"/>
    <s v="Exótica"/>
    <s v="Invasora"/>
  </r>
  <r>
    <d v="2022-11-11T00:00:00"/>
    <s v="Pastos limpios"/>
    <x v="2"/>
    <n v="5"/>
    <n v="20"/>
    <s v="No registra"/>
    <s v="Lolium"/>
    <x v="12"/>
    <s v="POACEAE"/>
    <n v="10"/>
    <n v="80"/>
    <s v="Exótica"/>
    <s v="Invasora"/>
  </r>
  <r>
    <d v="2022-11-11T00:00:00"/>
    <s v="Pastos limpios"/>
    <x v="3"/>
    <n v="1"/>
    <n v="1"/>
    <s v="botoncillo "/>
    <s v="Medicago"/>
    <x v="13"/>
    <s v="FABACEAE"/>
    <n v="70"/>
    <n v="50"/>
    <s v="Exótica"/>
    <s v="Invasora"/>
  </r>
  <r>
    <d v="2022-11-11T00:00:00"/>
    <s v="Pastos limpios"/>
    <x v="3"/>
    <n v="1"/>
    <n v="2"/>
    <s v="Kikuyo"/>
    <s v="Cenchrus"/>
    <x v="1"/>
    <s v="POACEAE"/>
    <n v="30"/>
    <n v="40"/>
    <s v="Exótica"/>
    <s v="Invasora"/>
  </r>
  <r>
    <d v="2022-11-11T00:00:00"/>
    <s v="Pastos limpios"/>
    <x v="3"/>
    <n v="2"/>
    <n v="3"/>
    <s v="Kikuyo"/>
    <s v="Cenchrus"/>
    <x v="1"/>
    <s v="POACEAE"/>
    <n v="100"/>
    <n v="50"/>
    <s v="Exótica"/>
    <s v="Invasora"/>
  </r>
  <r>
    <d v="2022-11-11T00:00:00"/>
    <s v="Pastos limpios"/>
    <x v="3"/>
    <n v="2"/>
    <n v="4"/>
    <s v="Diente de león"/>
    <s v="Taraxacum"/>
    <x v="2"/>
    <s v="ASTERACEAE"/>
    <n v="3"/>
    <n v="45"/>
    <s v="Exótica"/>
    <s v="Invasora"/>
  </r>
  <r>
    <d v="2022-11-11T00:00:00"/>
    <s v="Pastos limpios"/>
    <x v="3"/>
    <n v="3"/>
    <n v="5"/>
    <s v="Kikuyo"/>
    <s v="Cenchrus"/>
    <x v="1"/>
    <s v="POACEAE"/>
    <n v="100"/>
    <n v="50"/>
    <s v="Exótica"/>
    <s v="Invasora"/>
  </r>
  <r>
    <d v="2022-11-11T00:00:00"/>
    <s v="Pastos limpios"/>
    <x v="3"/>
    <n v="4"/>
    <n v="6"/>
    <s v="Kikuyo"/>
    <s v="Cenchrus"/>
    <x v="1"/>
    <s v="POACEAE"/>
    <n v="100"/>
    <n v="50"/>
    <s v="Exótica"/>
    <s v="Invasora"/>
  </r>
  <r>
    <d v="2022-11-11T00:00:00"/>
    <s v="Pastos limpios"/>
    <x v="3"/>
    <n v="5"/>
    <n v="7"/>
    <s v="Kikuyo"/>
    <s v="Cenchrus"/>
    <x v="1"/>
    <s v="POACEAE"/>
    <n v="100"/>
    <n v="50"/>
    <s v="Exótica"/>
    <s v="Invasora"/>
  </r>
  <r>
    <d v="2022-11-08T00:00:00"/>
    <s v="Pastos enmalezados"/>
    <x v="4"/>
    <n v="1"/>
    <n v="1"/>
    <s v="Kikuyo"/>
    <s v="Cenchrus"/>
    <x v="1"/>
    <s v="POACEAE"/>
    <n v="100"/>
    <n v="80"/>
    <s v="Exótica"/>
    <s v="Invasora"/>
  </r>
  <r>
    <d v="2022-11-08T00:00:00"/>
    <s v="Pastos enmalezados"/>
    <x v="4"/>
    <n v="1"/>
    <n v="2"/>
    <s v="No registra"/>
    <s v="Lolium"/>
    <x v="12"/>
    <s v="POACEAE"/>
    <n v="2"/>
    <n v="50"/>
    <s v="Exótica"/>
    <s v="Invasora"/>
  </r>
  <r>
    <d v="2022-11-08T00:00:00"/>
    <s v="Pastos enmalezados"/>
    <x v="4"/>
    <n v="2"/>
    <n v="3"/>
    <s v="Kikuyo"/>
    <s v="Cenchrus"/>
    <x v="1"/>
    <s v="POACEAE"/>
    <n v="100"/>
    <n v="80"/>
    <s v="Exótica"/>
    <s v="Invasora"/>
  </r>
  <r>
    <d v="2022-11-08T00:00:00"/>
    <s v="Pastos enmalezados"/>
    <x v="4"/>
    <n v="2"/>
    <n v="4"/>
    <s v="No registra"/>
    <s v="Dactylis"/>
    <x v="14"/>
    <s v="POACEAE"/>
    <n v="40"/>
    <n v="100"/>
    <s v="Exótica"/>
    <s v="Invasora"/>
  </r>
  <r>
    <d v="2022-11-08T00:00:00"/>
    <s v="Pastos enmalezados"/>
    <x v="4"/>
    <n v="2"/>
    <n v="5"/>
    <s v="No registra"/>
    <s v="Lolium"/>
    <x v="12"/>
    <s v="POACEAE"/>
    <n v="5"/>
    <n v="40"/>
    <s v="Exótica"/>
    <s v="Invasora"/>
  </r>
  <r>
    <d v="2022-11-08T00:00:00"/>
    <s v="Pastos enmalezados"/>
    <x v="4"/>
    <n v="3"/>
    <n v="6"/>
    <s v="No registra"/>
    <s v="Polypogon"/>
    <x v="15"/>
    <s v="POACEAE"/>
    <n v="25"/>
    <n v="100"/>
    <s v="Nativa"/>
    <s v="Invasora"/>
  </r>
  <r>
    <d v="2022-11-08T00:00:00"/>
    <s v="Pastos enmalezados"/>
    <x v="4"/>
    <n v="3"/>
    <n v="7"/>
    <s v="lengua de vaca"/>
    <s v="Rumex"/>
    <x v="16"/>
    <s v="POLYGONACEAE"/>
    <n v="25"/>
    <n v="80"/>
    <s v="Exótica"/>
    <s v="Invasora"/>
  </r>
  <r>
    <d v="2022-11-08T00:00:00"/>
    <s v="Pastos enmalezados"/>
    <x v="4"/>
    <n v="3"/>
    <n v="8"/>
    <s v="Kikuyo"/>
    <s v="Cenchrus"/>
    <x v="1"/>
    <s v="POACEAE"/>
    <n v="70"/>
    <n v="80"/>
    <s v="Exótica"/>
    <s v="Invasora"/>
  </r>
  <r>
    <d v="2022-11-08T00:00:00"/>
    <s v="Pastos enmalezados"/>
    <x v="4"/>
    <n v="3"/>
    <n v="9"/>
    <s v="Diente de león"/>
    <s v="Taraxacum "/>
    <x v="2"/>
    <s v="ASTERACEAE"/>
    <n v="70"/>
    <n v="20"/>
    <s v="Exótica"/>
    <s v="Invasora"/>
  </r>
  <r>
    <d v="2022-11-08T00:00:00"/>
    <s v="Pastos enmalezados"/>
    <x v="4"/>
    <n v="3"/>
    <n v="10"/>
    <s v="No registra"/>
    <s v="Polypogon"/>
    <x v="17"/>
    <s v="POACEAE"/>
    <n v="70"/>
    <n v="30"/>
    <s v="Nativa"/>
    <s v="Potencialmente invasora"/>
  </r>
  <r>
    <d v="2022-11-08T00:00:00"/>
    <s v="Pastos enmalezados"/>
    <x v="4"/>
    <n v="4"/>
    <n v="11"/>
    <s v="Diente de león"/>
    <s v="Taraxacum "/>
    <x v="2"/>
    <s v="ASTERACEAE"/>
    <n v="12"/>
    <n v="10"/>
    <s v="Exótica"/>
    <s v="Invasora"/>
  </r>
  <r>
    <d v="2022-11-08T00:00:00"/>
    <s v="Pastos enmalezados"/>
    <x v="4"/>
    <n v="4"/>
    <n v="12"/>
    <s v="serraja"/>
    <s v="Sonchus"/>
    <x v="0"/>
    <s v="ASTERACEAE"/>
    <n v="20"/>
    <n v="60"/>
    <s v="Exótica"/>
    <s v="Invasora"/>
  </r>
  <r>
    <d v="2022-11-08T00:00:00"/>
    <s v="Pastos enmalezados"/>
    <x v="4"/>
    <n v="4"/>
    <n v="13"/>
    <s v="Kikuyo"/>
    <s v="Cenchrus"/>
    <x v="1"/>
    <s v="POACEAE"/>
    <n v="100"/>
    <n v="70"/>
    <s v="Exótica"/>
    <s v="Invasora"/>
  </r>
  <r>
    <d v="2022-11-08T00:00:00"/>
    <s v="Pastos enmalezados"/>
    <x v="4"/>
    <n v="4"/>
    <n v="14"/>
    <s v="No registra"/>
    <s v="Lolium"/>
    <x v="12"/>
    <s v="POACEAE"/>
    <n v="10"/>
    <n v="50"/>
    <s v="Exótica"/>
    <s v="Invasora"/>
  </r>
  <r>
    <d v="2022-11-08T00:00:00"/>
    <s v="Pastos enmalezados"/>
    <x v="4"/>
    <n v="5"/>
    <n v="15"/>
    <s v="No registra"/>
    <s v="Lolium"/>
    <x v="12"/>
    <s v="POACEAE"/>
    <n v="10"/>
    <n v="40"/>
    <s v="Exótica"/>
    <s v="Invasora"/>
  </r>
  <r>
    <d v="2022-11-08T00:00:00"/>
    <s v="Pastos enmalezados"/>
    <x v="4"/>
    <n v="5"/>
    <n v="16"/>
    <s v="Kikuyo"/>
    <s v="Cenchrus"/>
    <x v="1"/>
    <s v="POACEAE"/>
    <n v="100"/>
    <n v="80"/>
    <s v="Exótica"/>
    <s v="Invasora"/>
  </r>
  <r>
    <d v="2022-11-11T00:00:00"/>
    <s v="Pastos enmalezados"/>
    <x v="5"/>
    <n v="1"/>
    <n v="1"/>
    <s v="Kikuyo"/>
    <s v="Cenchrus"/>
    <x v="1"/>
    <s v="POACEAE"/>
    <n v="100"/>
    <n v="40"/>
    <s v="Exótica"/>
    <s v="Invasora"/>
  </r>
  <r>
    <d v="2022-11-11T00:00:00"/>
    <s v="Pastos enmalezados"/>
    <x v="5"/>
    <n v="1"/>
    <n v="1"/>
    <s v="No registra"/>
    <s v="Lolium"/>
    <x v="12"/>
    <s v="POACEAE"/>
    <n v="10"/>
    <n v="50"/>
    <s v="Exótica"/>
    <s v="Invasora"/>
  </r>
  <r>
    <d v="2022-11-11T00:00:00"/>
    <s v="Pastos enmalezados"/>
    <x v="5"/>
    <n v="1"/>
    <n v="1"/>
    <s v="Diente de león"/>
    <s v="Taraxacum "/>
    <x v="2"/>
    <s v="ASTERACEAE"/>
    <n v="38"/>
    <n v="30"/>
    <s v="Exótica"/>
    <s v="Invasora"/>
  </r>
  <r>
    <d v="2022-11-11T00:00:00"/>
    <s v="Pastos enmalezados"/>
    <x v="5"/>
    <n v="1"/>
    <n v="1"/>
    <s v="Trébol blanco "/>
    <s v="Trifolium"/>
    <x v="9"/>
    <s v="FABACEAE"/>
    <n v="30"/>
    <n v="10"/>
    <s v="Exótica"/>
    <s v="Invasora"/>
  </r>
  <r>
    <d v="2022-11-11T00:00:00"/>
    <s v="Pastos enmalezados"/>
    <x v="5"/>
    <n v="2"/>
    <n v="1"/>
    <s v="Diente de león"/>
    <s v="Taraxacum "/>
    <x v="2"/>
    <s v="ASTERACEAE"/>
    <n v="10"/>
    <n v="45"/>
    <s v="Exótica"/>
    <s v="Invasora"/>
  </r>
  <r>
    <d v="2022-11-11T00:00:00"/>
    <s v="Pastos enmalezados"/>
    <x v="5"/>
    <n v="2"/>
    <n v="1"/>
    <s v="Carretón morado"/>
    <s v="Trifolium"/>
    <x v="5"/>
    <s v="FABACEAE"/>
    <n v="4"/>
    <n v="20"/>
    <s v="Exótica"/>
    <s v="Invasora"/>
  </r>
  <r>
    <d v="2022-11-11T00:00:00"/>
    <s v="Pastos enmalezados"/>
    <x v="5"/>
    <n v="2"/>
    <n v="1"/>
    <s v="Kikuyo"/>
    <s v="Cenchrus"/>
    <x v="1"/>
    <s v="POACEAE"/>
    <n v="40"/>
    <n v="80"/>
    <s v="Exótica"/>
    <s v="Invasora"/>
  </r>
  <r>
    <d v="2022-11-11T00:00:00"/>
    <s v="Pastos enmalezados"/>
    <x v="5"/>
    <n v="2"/>
    <n v="1"/>
    <s v="Trébol blanco "/>
    <s v="Trifolium"/>
    <x v="9"/>
    <s v="FABACEAE"/>
    <n v="22"/>
    <n v="15"/>
    <s v="Exótica"/>
    <s v="Invasora"/>
  </r>
  <r>
    <d v="2022-11-11T00:00:00"/>
    <s v="Pastos enmalezados"/>
    <x v="5"/>
    <n v="2"/>
    <n v="1"/>
    <s v="No registra"/>
    <s v="Lolium"/>
    <x v="12"/>
    <s v="POACEAE"/>
    <n v="60"/>
    <n v="50"/>
    <s v="Exótica"/>
    <s v="Invasora"/>
  </r>
  <r>
    <d v="2022-11-11T00:00:00"/>
    <s v="Pastos enmalezados"/>
    <x v="5"/>
    <n v="2"/>
    <n v="1"/>
    <s v="No registra"/>
    <s v="Polypogon"/>
    <x v="17"/>
    <s v="POACEAE"/>
    <n v="4"/>
    <n v="30"/>
    <s v="Nativa"/>
    <s v="Potencialmente invasora"/>
  </r>
  <r>
    <d v="2022-11-11T00:00:00"/>
    <s v="Pastos enmalezados"/>
    <x v="5"/>
    <n v="3"/>
    <n v="1"/>
    <s v="No registra"/>
    <s v="Lolium"/>
    <x v="12"/>
    <s v="POACEAE"/>
    <n v="80"/>
    <n v="40"/>
    <s v="Exótica"/>
    <s v="Invasora"/>
  </r>
  <r>
    <d v="2022-11-11T00:00:00"/>
    <s v="Pastos enmalezados"/>
    <x v="5"/>
    <n v="3"/>
    <n v="1"/>
    <s v="Carretón morado"/>
    <s v="Trifolium"/>
    <x v="5"/>
    <s v="FABACEAE"/>
    <n v="4"/>
    <n v="25"/>
    <s v="Exótica"/>
    <s v="Invasora"/>
  </r>
  <r>
    <d v="2022-11-11T00:00:00"/>
    <s v="Pastos enmalezados"/>
    <x v="5"/>
    <n v="3"/>
    <n v="1"/>
    <s v="Trébol blanco "/>
    <s v="Trifolium"/>
    <x v="9"/>
    <s v="FABACEAE"/>
    <n v="70"/>
    <n v="15"/>
    <s v="Exótica"/>
    <s v="Invasora"/>
  </r>
  <r>
    <d v="2022-11-11T00:00:00"/>
    <s v="Pastos enmalezados"/>
    <x v="5"/>
    <n v="3"/>
    <n v="1"/>
    <s v="Diente de león"/>
    <s v="Taraxacum "/>
    <x v="2"/>
    <s v="ASTERACEAE"/>
    <n v="4"/>
    <n v="20"/>
    <s v="Exótica"/>
    <s v="Invasora"/>
  </r>
  <r>
    <d v="2022-11-11T00:00:00"/>
    <s v="Pastos enmalezados"/>
    <x v="5"/>
    <n v="4"/>
    <n v="1"/>
    <s v="Diente de león"/>
    <s v="Taraxacum "/>
    <x v="2"/>
    <s v="ASTERACEAE"/>
    <n v="50"/>
    <n v="20"/>
    <s v="Exótica"/>
    <s v="Invasora"/>
  </r>
  <r>
    <d v="2022-11-11T00:00:00"/>
    <s v="Pastos enmalezados"/>
    <x v="5"/>
    <n v="4"/>
    <n v="1"/>
    <s v="Carretón morado"/>
    <s v="Trifolium"/>
    <x v="5"/>
    <s v="FABACEAE"/>
    <n v="7"/>
    <n v="30"/>
    <s v="Exótica"/>
    <s v="Invasora"/>
  </r>
  <r>
    <d v="2022-11-11T00:00:00"/>
    <s v="Pastos enmalezados"/>
    <x v="5"/>
    <n v="4"/>
    <n v="1"/>
    <s v="No registra"/>
    <s v="Lolium"/>
    <x v="12"/>
    <s v="POACEAE"/>
    <n v="50"/>
    <n v="50"/>
    <s v="Exótica"/>
    <s v="Invasora"/>
  </r>
  <r>
    <d v="2022-11-11T00:00:00"/>
    <s v="Pastos enmalezados"/>
    <x v="5"/>
    <n v="4"/>
    <n v="1"/>
    <s v="Kikuyo"/>
    <s v="Cenchrus"/>
    <x v="1"/>
    <s v="POACEAE"/>
    <n v="20"/>
    <n v="50"/>
    <s v="Exótica"/>
    <s v="Invasora"/>
  </r>
  <r>
    <d v="2022-11-11T00:00:00"/>
    <s v="Pastos enmalezados"/>
    <x v="5"/>
    <n v="5"/>
    <n v="1"/>
    <s v="Kikuyo"/>
    <s v="Cenchrus"/>
    <x v="1"/>
    <s v="POACEAE"/>
    <n v="50"/>
    <n v="60"/>
    <s v="Exótica"/>
    <s v="Invasora"/>
  </r>
  <r>
    <d v="2022-11-11T00:00:00"/>
    <s v="Pastos enmalezados"/>
    <x v="5"/>
    <n v="5"/>
    <n v="1"/>
    <s v="No registra"/>
    <s v="Lolium"/>
    <x v="12"/>
    <s v="POACEAE"/>
    <n v="70"/>
    <n v="40"/>
    <s v="Exótica"/>
    <s v="Invasora"/>
  </r>
  <r>
    <d v="2022-11-11T00:00:00"/>
    <s v="Pastos enmalezados"/>
    <x v="5"/>
    <n v="5"/>
    <n v="1"/>
    <s v="Carretón morado"/>
    <s v="Trifolium"/>
    <x v="5"/>
    <s v="FABACEAE"/>
    <n v="19"/>
    <n v="40"/>
    <s v="Exótica"/>
    <s v="Invasora"/>
  </r>
  <r>
    <d v="2022-11-11T00:00:00"/>
    <s v="Pastos enmalezados"/>
    <x v="5"/>
    <n v="5"/>
    <n v="1"/>
    <s v="Diente de león"/>
    <s v="Taraxacum "/>
    <x v="2"/>
    <s v="ASTERACEAE"/>
    <n v="40"/>
    <n v="15"/>
    <s v="Exótica"/>
    <s v="Invasora"/>
  </r>
  <r>
    <d v="2022-11-11T00:00:00"/>
    <s v="Pastos enmalezados"/>
    <x v="5"/>
    <n v="5"/>
    <n v="1"/>
    <s v="Trébol blanco "/>
    <s v="Trifolium"/>
    <x v="9"/>
    <s v="FABACEAE"/>
    <n v="14"/>
    <n v="10"/>
    <s v="Exótica"/>
    <s v="Invasora"/>
  </r>
  <r>
    <d v="2022-11-11T00:00:00"/>
    <s v="Pastos enmalezados"/>
    <x v="6"/>
    <n v="1"/>
    <n v="1"/>
    <s v="Diente de león"/>
    <s v="Taraxacum "/>
    <x v="2"/>
    <s v="ASTERACEAE"/>
    <n v="50"/>
    <n v="10"/>
    <s v="Exótica"/>
    <s v="Invasora"/>
  </r>
  <r>
    <d v="2022-11-11T00:00:00"/>
    <s v="Pastos enmalezados"/>
    <x v="6"/>
    <n v="1"/>
    <n v="1"/>
    <s v="Kikuyo"/>
    <s v="Cenchrus"/>
    <x v="1"/>
    <s v="POACEAE"/>
    <n v="50"/>
    <n v="70"/>
    <s v="Exótica"/>
    <s v="Invasora"/>
  </r>
  <r>
    <d v="2022-11-11T00:00:00"/>
    <s v="Pastos enmalezados"/>
    <x v="6"/>
    <n v="2"/>
    <n v="1"/>
    <s v="Carretón morado"/>
    <s v="Trifolium"/>
    <x v="5"/>
    <s v="FABACEAE"/>
    <n v="54"/>
    <n v="20"/>
    <s v="Exótica"/>
    <s v="Invasora"/>
  </r>
  <r>
    <d v="2022-11-11T00:00:00"/>
    <s v="Pastos enmalezados"/>
    <x v="6"/>
    <n v="2"/>
    <n v="1"/>
    <s v="Diente de león"/>
    <s v="Taraxacum "/>
    <x v="2"/>
    <s v="ASTERACEAE"/>
    <n v="18"/>
    <n v="20"/>
    <s v="Exótica"/>
    <s v="Invasora"/>
  </r>
  <r>
    <d v="2022-11-11T00:00:00"/>
    <s v="Pastos enmalezados"/>
    <x v="6"/>
    <n v="2"/>
    <n v="1"/>
    <s v="Kikuyo"/>
    <s v="Cenchrus"/>
    <x v="1"/>
    <s v="POACEAE"/>
    <n v="90"/>
    <n v="60"/>
    <s v="Exótica"/>
    <s v="Invasora"/>
  </r>
  <r>
    <d v="2022-11-11T00:00:00"/>
    <s v="Pastos enmalezados"/>
    <x v="6"/>
    <n v="3"/>
    <n v="1"/>
    <s v="Carretón morado"/>
    <s v="Trifolium"/>
    <x v="5"/>
    <s v="FABACEAE"/>
    <n v="100"/>
    <n v="20"/>
    <s v="Exótica"/>
    <s v="Invasora"/>
  </r>
  <r>
    <d v="2022-11-11T00:00:00"/>
    <s v="Pastos enmalezados"/>
    <x v="6"/>
    <n v="3"/>
    <n v="1"/>
    <s v="Diente de león"/>
    <s v="Taraxacum "/>
    <x v="2"/>
    <s v="ASTERACEAE"/>
    <n v="13"/>
    <n v="15"/>
    <s v="Exótica"/>
    <s v="Invasora"/>
  </r>
  <r>
    <d v="2022-11-11T00:00:00"/>
    <s v="Pastos enmalezados"/>
    <x v="6"/>
    <n v="3"/>
    <n v="1"/>
    <s v="Kikuyo"/>
    <s v="Cenchrus"/>
    <x v="1"/>
    <s v="POACEAE"/>
    <n v="34"/>
    <n v="50"/>
    <s v="Exótica"/>
    <s v="Invasora"/>
  </r>
  <r>
    <d v="2022-11-11T00:00:00"/>
    <s v="Pastos enmalezados"/>
    <x v="6"/>
    <n v="4"/>
    <n v="1"/>
    <s v="Kikuyo"/>
    <s v="Cenchrus"/>
    <x v="1"/>
    <s v="POACEAE"/>
    <n v="100"/>
    <n v="60"/>
    <s v="Exótica"/>
    <s v="Invasora"/>
  </r>
  <r>
    <d v="2022-11-11T00:00:00"/>
    <s v="Pastos enmalezados"/>
    <x v="6"/>
    <n v="4"/>
    <n v="1"/>
    <s v="No registra"/>
    <s v="Lolium"/>
    <x v="12"/>
    <s v="POACEAE"/>
    <n v="50"/>
    <n v="50"/>
    <s v="Exótica"/>
    <s v="Invasora"/>
  </r>
  <r>
    <d v="2022-11-11T00:00:00"/>
    <s v="Pastos enmalezados"/>
    <x v="6"/>
    <n v="4"/>
    <n v="1"/>
    <s v="Diente de león"/>
    <s v="Taraxacum "/>
    <x v="2"/>
    <s v="ASTERACEAE"/>
    <n v="67"/>
    <n v="15"/>
    <s v="Exótica"/>
    <s v="Invasora"/>
  </r>
  <r>
    <d v="2022-11-11T00:00:00"/>
    <s v="Pastos enmalezados"/>
    <x v="6"/>
    <n v="4"/>
    <n v="1"/>
    <s v="Carretón morado"/>
    <s v="Trifolium"/>
    <x v="5"/>
    <s v="FABACEAE"/>
    <n v="44"/>
    <n v="20"/>
    <s v="Exótica"/>
    <s v="Invasora"/>
  </r>
  <r>
    <d v="2022-11-11T00:00:00"/>
    <s v="Pastos enmalezados"/>
    <x v="6"/>
    <n v="5"/>
    <n v="1"/>
    <s v="No registra"/>
    <s v="Lolium"/>
    <x v="12"/>
    <s v="POACEAE"/>
    <n v="100"/>
    <n v="50"/>
    <s v="Exótica"/>
    <s v="Invasora"/>
  </r>
  <r>
    <d v="2022-11-11T00:00:00"/>
    <s v="Pastos enmalezados"/>
    <x v="6"/>
    <n v="5"/>
    <n v="1"/>
    <s v="Diente de león"/>
    <s v="Taraxacum "/>
    <x v="2"/>
    <s v="ASTERACEAE"/>
    <n v="56"/>
    <n v="45"/>
    <s v="Exótica"/>
    <s v="Invasora"/>
  </r>
  <r>
    <d v="2022-11-11T00:00:00"/>
    <s v="Pastos enmalezados"/>
    <x v="6"/>
    <n v="5"/>
    <n v="1"/>
    <s v="Carretón morado"/>
    <s v="Trifolium"/>
    <x v="5"/>
    <s v="FABACEAE"/>
    <n v="40"/>
    <n v="20"/>
    <s v="Exótica"/>
    <s v="Invasora"/>
  </r>
  <r>
    <d v="2022-11-10T00:00:00"/>
    <s v="Vegetación acuática"/>
    <x v="7"/>
    <n v="1"/>
    <s v="1"/>
    <s v="Botón de oro"/>
    <s v="Bidens"/>
    <x v="18"/>
    <s v="ASTERACEAE"/>
    <n v="100"/>
    <m/>
    <s v="Nativa"/>
    <s v="Invasora"/>
  </r>
  <r>
    <d v="2022-11-10T00:00:00"/>
    <s v="Vegetación acuática"/>
    <x v="7"/>
    <n v="1"/>
    <s v="2"/>
    <s v="Kikuyo"/>
    <s v="Cenchrus"/>
    <x v="1"/>
    <s v="POACEAE"/>
    <n v="30"/>
    <m/>
    <s v="Exótica"/>
    <s v="Invasora"/>
  </r>
  <r>
    <d v="2022-11-10T00:00:00"/>
    <s v="Vegetación acuática"/>
    <x v="7"/>
    <n v="1"/>
    <s v="3"/>
    <s v="Sombrillita de agua"/>
    <s v="Hydrocotyle "/>
    <x v="19"/>
    <s v="ARALIACEAE"/>
    <n v="5"/>
    <m/>
    <s v="Nativa"/>
    <s v="No invasora"/>
  </r>
  <r>
    <d v="2022-11-10T00:00:00"/>
    <s v="Vegetación acuática"/>
    <x v="7"/>
    <n v="2"/>
    <s v="4"/>
    <s v="Botón de oro"/>
    <s v="Bidens"/>
    <x v="18"/>
    <s v="ASTERACEAE"/>
    <n v="100"/>
    <m/>
    <s v="Nativa"/>
    <s v="Invasora"/>
  </r>
  <r>
    <d v="2022-11-10T00:00:00"/>
    <s v="Vegetación acuática"/>
    <x v="7"/>
    <n v="2"/>
    <s v="5"/>
    <s v="Kikuyo"/>
    <s v="Cenchrus"/>
    <x v="1"/>
    <s v="POACEAE"/>
    <n v="10"/>
    <m/>
    <s v="Exótica"/>
    <s v="Invasora"/>
  </r>
  <r>
    <d v="2022-11-10T00:00:00"/>
    <s v="Vegetación acuática"/>
    <x v="7"/>
    <n v="3"/>
    <n v="6"/>
    <s v="Botón de oro"/>
    <s v="Bidens"/>
    <x v="18"/>
    <s v="ASTERACEAE"/>
    <n v="100"/>
    <m/>
    <s v="Nativa"/>
    <s v="Invasora"/>
  </r>
  <r>
    <d v="2022-11-10T00:00:00"/>
    <s v="Vegetación acuática"/>
    <x v="7"/>
    <n v="4"/>
    <n v="7"/>
    <s v="Botón de oro"/>
    <s v="Bidens"/>
    <x v="18"/>
    <s v="ASTERACEAE"/>
    <n v="100"/>
    <m/>
    <s v="Nativa"/>
    <s v="Invasora"/>
  </r>
  <r>
    <d v="2022-11-10T00:00:00"/>
    <s v="Vegetación acuática"/>
    <x v="7"/>
    <n v="5"/>
    <n v="8"/>
    <s v="Botón de oro"/>
    <s v="Bidens"/>
    <x v="18"/>
    <s v="ASTERACEAE"/>
    <n v="100"/>
    <m/>
    <s v="Nativa"/>
    <s v="Invasora"/>
  </r>
  <r>
    <d v="2022-11-10T00:00:00"/>
    <s v="Vegetación acuática"/>
    <x v="7"/>
    <n v="5"/>
    <n v="9"/>
    <s v="Sombrillita de agua"/>
    <s v="Hydrocotyle "/>
    <x v="19"/>
    <s v="ARALIACEAE"/>
    <n v="3"/>
    <m/>
    <s v="Nativa"/>
    <s v="No invasora"/>
  </r>
  <r>
    <d v="2022-11-10T00:00:00"/>
    <s v="Vegetación acuática"/>
    <x v="8"/>
    <n v="1"/>
    <s v="1"/>
    <s v="Sombrillita de agua"/>
    <s v="Hydrocotyle "/>
    <x v="19"/>
    <s v="ARALIACEAE"/>
    <n v="10"/>
    <m/>
    <s v="Nativa"/>
    <s v="No invasora"/>
  </r>
  <r>
    <d v="2022-11-10T00:00:00"/>
    <s v="Vegetación acuática"/>
    <x v="8"/>
    <n v="1"/>
    <s v="2"/>
    <s v="Botón de oro"/>
    <s v="Bidens"/>
    <x v="18"/>
    <s v="ASTERACEAE"/>
    <n v="95"/>
    <m/>
    <s v="Nativa"/>
    <s v="Invasora"/>
  </r>
  <r>
    <d v="2022-11-10T00:00:00"/>
    <s v="Vegetación acuática"/>
    <x v="8"/>
    <n v="1"/>
    <s v="3"/>
    <s v="Barbasco"/>
    <s v="Polygonum "/>
    <x v="20"/>
    <s v="POLYGONACEAE"/>
    <n v="15"/>
    <m/>
    <s v="Nativa"/>
    <s v="Potencialmente invasora"/>
  </r>
  <r>
    <d v="2022-11-10T00:00:00"/>
    <s v="Vegetación acuática"/>
    <x v="8"/>
    <n v="1"/>
    <s v="4"/>
    <s v="Lentejita"/>
    <s v="Lemna"/>
    <x v="21"/>
    <s v="ARACEAE"/>
    <n v="35"/>
    <m/>
    <s v="Exótica"/>
    <s v="No invasora"/>
  </r>
  <r>
    <d v="2022-11-10T00:00:00"/>
    <s v="Vegetación acuática"/>
    <x v="8"/>
    <n v="1"/>
    <s v="5"/>
    <s v="Kikuyo"/>
    <s v="Cenchrus"/>
    <x v="1"/>
    <s v="POACEAE"/>
    <n v="30"/>
    <m/>
    <s v="Exótica"/>
    <s v="Invasora"/>
  </r>
  <r>
    <d v="2022-11-10T00:00:00"/>
    <s v="Vegetación acuática"/>
    <x v="8"/>
    <n v="3"/>
    <s v="6"/>
    <s v="Lentejita"/>
    <s v="Lemna"/>
    <x v="21"/>
    <s v="ARACEAE"/>
    <n v="50"/>
    <m/>
    <s v="Exótica"/>
    <s v="No invasora"/>
  </r>
  <r>
    <d v="2022-11-10T00:00:00"/>
    <s v="Vegetación acuática"/>
    <x v="8"/>
    <n v="3"/>
    <s v="7"/>
    <s v="Kikuyo"/>
    <s v="Cenchrus"/>
    <x v="1"/>
    <s v="POACEAE"/>
    <n v="12"/>
    <m/>
    <s v="Exótica"/>
    <s v="Invasora"/>
  </r>
  <r>
    <d v="2022-11-10T00:00:00"/>
    <s v="Vegetación acuática"/>
    <x v="8"/>
    <n v="3"/>
    <s v="8"/>
    <s v="Sombrillita de agua"/>
    <s v="Hydrocotyle "/>
    <x v="19"/>
    <s v="ARALIACEAE"/>
    <n v="20"/>
    <m/>
    <s v="Nativa"/>
    <s v="No invasora"/>
  </r>
  <r>
    <d v="2022-11-10T00:00:00"/>
    <s v="Vegetación acuática"/>
    <x v="8"/>
    <n v="3"/>
    <n v="9"/>
    <s v="Botón de oro"/>
    <s v="Bidens"/>
    <x v="18"/>
    <s v="ASTERACEAE"/>
    <n v="10"/>
    <m/>
    <s v="Nativa"/>
    <s v="Invasora"/>
  </r>
  <r>
    <d v="2022-11-10T00:00:00"/>
    <s v="Vegetación acuática"/>
    <x v="8"/>
    <n v="3"/>
    <n v="10"/>
    <s v="Junco"/>
    <s v="Schoenoplectus"/>
    <x v="22"/>
    <s v="CYPERACEAE"/>
    <n v="10"/>
    <m/>
    <s v="Nativa"/>
    <s v="No registra"/>
  </r>
  <r>
    <d v="2022-11-10T00:00:00"/>
    <s v="Vegetación acuática"/>
    <x v="8"/>
    <n v="4"/>
    <n v="11"/>
    <s v="Lentejita"/>
    <s v="Lemna"/>
    <x v="21"/>
    <s v="ARACEAE"/>
    <n v="60"/>
    <m/>
    <s v="Exótica"/>
    <s v="No invasora"/>
  </r>
  <r>
    <d v="2022-11-10T00:00:00"/>
    <s v="Vegetación acuática"/>
    <x v="8"/>
    <n v="4"/>
    <n v="12"/>
    <s v="No registra"/>
    <s v="Hydrocotyle "/>
    <x v="23"/>
    <s v="ARALIACEAE"/>
    <n v="30"/>
    <m/>
    <s v="Exótica"/>
    <s v="Invasora"/>
  </r>
  <r>
    <d v="2022-11-10T00:00:00"/>
    <s v="Vegetación acuática"/>
    <x v="8"/>
    <n v="4"/>
    <n v="13"/>
    <s v="Junco"/>
    <s v="Schoenoplectus"/>
    <x v="22"/>
    <s v="CYPERACEAE"/>
    <n v="10"/>
    <m/>
    <s v="Nativa"/>
    <s v="No registra"/>
  </r>
  <r>
    <d v="2022-11-10T00:00:00"/>
    <s v="Vegetación acuática"/>
    <x v="8"/>
    <n v="4"/>
    <n v="14"/>
    <s v="Botón de oro"/>
    <s v="Bidens"/>
    <x v="18"/>
    <s v="ASTERACEAE"/>
    <n v="40"/>
    <m/>
    <s v="Nativa"/>
    <s v="Invasora"/>
  </r>
  <r>
    <d v="2022-11-10T00:00:00"/>
    <s v="Vegetación acuática"/>
    <x v="8"/>
    <n v="5"/>
    <n v="15"/>
    <s v="Botón de oro"/>
    <s v="Bidens"/>
    <x v="18"/>
    <s v="ASTERACEAE"/>
    <n v="15"/>
    <m/>
    <s v="Nativa"/>
    <s v="Invasora"/>
  </r>
  <r>
    <d v="2022-11-10T00:00:00"/>
    <s v="Vegetación acuática"/>
    <x v="8"/>
    <n v="5"/>
    <n v="16"/>
    <s v="Lentejita"/>
    <s v="Lemna"/>
    <x v="21"/>
    <s v="ARACEAE"/>
    <n v="85"/>
    <m/>
    <s v="Exótica"/>
    <s v="No invasora"/>
  </r>
  <r>
    <d v="2022-11-10T00:00:00"/>
    <s v="Vegetación acuática"/>
    <x v="8"/>
    <n v="5"/>
    <n v="17"/>
    <s v="Junco"/>
    <s v="Schoenoplectus"/>
    <x v="22"/>
    <s v="CYPERACEAE"/>
    <n v="30"/>
    <m/>
    <s v="Nativa"/>
    <s v="No registra"/>
  </r>
  <r>
    <d v="2022-11-10T00:00:00"/>
    <s v="Vegetación acuática"/>
    <x v="8"/>
    <n v="5"/>
    <n v="18"/>
    <s v="No registra"/>
    <s v="Hydrocotyle "/>
    <x v="23"/>
    <s v="ARALIACEAE"/>
    <n v="12"/>
    <m/>
    <s v="Exótica"/>
    <s v="Invasora"/>
  </r>
  <r>
    <d v="2022-11-10T00:00:00"/>
    <s v="Vegetación acuática"/>
    <x v="8"/>
    <n v="5"/>
    <n v="19"/>
    <s v="Sombrillita de agua"/>
    <s v="Hydrocotyle "/>
    <x v="19"/>
    <s v="ARALIACEAE"/>
    <n v="12"/>
    <m/>
    <s v="Nativa"/>
    <s v="No invasora"/>
  </r>
  <r>
    <d v="2022-11-10T00:00:00"/>
    <s v="Vegetación acuática"/>
    <x v="9"/>
    <n v="1"/>
    <n v="1"/>
    <s v="Sombrillita de agua"/>
    <s v="Hydrocotyle "/>
    <x v="19"/>
    <s v="ARALIACEAE"/>
    <n v="23"/>
    <m/>
    <s v="Nativa"/>
    <s v="No invasora"/>
  </r>
  <r>
    <d v="2022-11-10T00:00:00"/>
    <s v="Vegetación acuática"/>
    <x v="9"/>
    <n v="1"/>
    <n v="2"/>
    <s v="Barbasco"/>
    <s v="Polygonum "/>
    <x v="20"/>
    <s v="POLYGONACEAE"/>
    <n v="70"/>
    <m/>
    <s v="Nativa"/>
    <s v="Potencialmente invasora"/>
  </r>
  <r>
    <d v="2022-11-10T00:00:00"/>
    <s v="Vegetación acuática"/>
    <x v="9"/>
    <n v="1"/>
    <n v="3"/>
    <s v="Kikuyo"/>
    <s v="Cenchrus"/>
    <x v="1"/>
    <s v="POACEAE"/>
    <n v="10"/>
    <m/>
    <s v="Exótica"/>
    <s v="Invasora"/>
  </r>
  <r>
    <d v="2022-11-10T00:00:00"/>
    <s v="Vegetación acuática"/>
    <x v="9"/>
    <n v="2"/>
    <n v="4"/>
    <s v="Barbasco"/>
    <s v="Polygonum "/>
    <x v="20"/>
    <s v="POLYGONACEAE"/>
    <n v="100"/>
    <m/>
    <s v="Nativa"/>
    <s v="Potencialmente invasora"/>
  </r>
  <r>
    <d v="2022-11-10T00:00:00"/>
    <s v="Vegetación acuática"/>
    <x v="9"/>
    <n v="3"/>
    <n v="5"/>
    <s v="Barbasco"/>
    <s v="Polygonum "/>
    <x v="20"/>
    <s v="POLYGONACEAE"/>
    <n v="100"/>
    <m/>
    <s v="Nativa"/>
    <s v="Potencialmente invasora"/>
  </r>
  <r>
    <d v="2022-11-10T00:00:00"/>
    <s v="Vegetación acuática"/>
    <x v="9"/>
    <n v="3"/>
    <n v="6"/>
    <s v="Kikuyo"/>
    <s v="Cenchrus"/>
    <x v="1"/>
    <s v="POACEAE"/>
    <n v="20"/>
    <m/>
    <s v="Exótica"/>
    <s v="Invasora"/>
  </r>
  <r>
    <d v="2022-11-10T00:00:00"/>
    <s v="Vegetación acuática"/>
    <x v="9"/>
    <n v="4"/>
    <n v="7"/>
    <s v="Barbasco"/>
    <s v="Polygonum "/>
    <x v="20"/>
    <s v="POLYGONACEAE"/>
    <n v="5"/>
    <m/>
    <s v="Nativa"/>
    <s v="Potencialmente invasora"/>
  </r>
  <r>
    <d v="2022-11-10T00:00:00"/>
    <s v="Vegetación acuática"/>
    <x v="9"/>
    <n v="4"/>
    <n v="8"/>
    <s v="Lentejita"/>
    <s v="Lemna"/>
    <x v="21"/>
    <s v="ARACEAE"/>
    <n v="25"/>
    <m/>
    <s v="Exótica"/>
    <s v="No invasora"/>
  </r>
  <r>
    <d v="2022-11-10T00:00:00"/>
    <s v="Vegetación acuática"/>
    <x v="9"/>
    <n v="4"/>
    <n v="9"/>
    <s v="Botón de oro"/>
    <s v="Bidens"/>
    <x v="18"/>
    <s v="ASTERACEAE"/>
    <n v="100"/>
    <m/>
    <s v="Nativa"/>
    <s v="Invasora"/>
  </r>
  <r>
    <d v="2022-11-10T00:00:00"/>
    <s v="Vegetación acuática"/>
    <x v="9"/>
    <n v="4"/>
    <n v="10"/>
    <s v="Kikuyo"/>
    <s v="Cenchrus"/>
    <x v="1"/>
    <s v="POACEAE"/>
    <n v="12"/>
    <m/>
    <s v="Exótica"/>
    <s v="Invasora"/>
  </r>
  <r>
    <d v="2022-11-10T00:00:00"/>
    <s v="Vegetación acuática"/>
    <x v="9"/>
    <n v="5"/>
    <n v="11"/>
    <s v="Botón de oro"/>
    <s v="Bidens"/>
    <x v="18"/>
    <s v="ASTERACEAE"/>
    <n v="100"/>
    <m/>
    <s v="Nativa"/>
    <s v="Invasora"/>
  </r>
  <r>
    <d v="2022-11-10T00:00:00"/>
    <s v="Vegetación acuática"/>
    <x v="9"/>
    <n v="5"/>
    <n v="12"/>
    <s v="Sombrillita de agua"/>
    <s v="Hydrocotyle "/>
    <x v="19"/>
    <s v="ARALIACEAE"/>
    <n v="3"/>
    <m/>
    <s v="Nativa"/>
    <s v="No invasora"/>
  </r>
  <r>
    <d v="2022-11-10T00:00:00"/>
    <s v="Vegetación acuática"/>
    <x v="10"/>
    <n v="1"/>
    <n v="1"/>
    <s v="Botón de oro"/>
    <s v="Bidens"/>
    <x v="18"/>
    <s v="ASTERACEAE"/>
    <n v="100"/>
    <m/>
    <s v="Nativa"/>
    <s v="Invasora"/>
  </r>
  <r>
    <d v="2022-11-10T00:00:00"/>
    <s v="Vegetación acuática"/>
    <x v="10"/>
    <n v="1"/>
    <n v="2"/>
    <s v="Botón de oro"/>
    <s v="Bidens"/>
    <x v="18"/>
    <s v="ASTERACEAE"/>
    <n v="100"/>
    <m/>
    <s v="Nativa"/>
    <s v="Invasora"/>
  </r>
  <r>
    <d v="2022-11-10T00:00:00"/>
    <s v="Vegetación acuática"/>
    <x v="10"/>
    <n v="1"/>
    <n v="3"/>
    <s v="Kikuyo"/>
    <s v="Cenchrus"/>
    <x v="1"/>
    <s v="POACEAE"/>
    <n v="40"/>
    <m/>
    <s v="Exótica"/>
    <s v="Invasora"/>
  </r>
  <r>
    <d v="2022-11-10T00:00:00"/>
    <s v="Vegetación acuática"/>
    <x v="10"/>
    <n v="1"/>
    <n v="4"/>
    <s v="Barbasco"/>
    <s v="Polygonum "/>
    <x v="20"/>
    <s v="POLYGONACEAE"/>
    <n v="10"/>
    <m/>
    <s v="Nativa"/>
    <s v="Potencialmente invasora"/>
  </r>
  <r>
    <d v="2022-11-10T00:00:00"/>
    <s v="Vegetación acuática"/>
    <x v="10"/>
    <n v="1"/>
    <n v="5"/>
    <s v="serraja"/>
    <s v="Sonchus"/>
    <x v="0"/>
    <s v="ASTERACEAE"/>
    <n v="2"/>
    <m/>
    <s v="Exótica"/>
    <s v="Invasora"/>
  </r>
  <r>
    <d v="2022-11-10T00:00:00"/>
    <s v="Vegetación acuática"/>
    <x v="10"/>
    <n v="2"/>
    <n v="6"/>
    <s v="Sombrillita de agua"/>
    <s v="Hydrocotyle "/>
    <x v="19"/>
    <s v="ARALIACEAE"/>
    <n v="25"/>
    <m/>
    <s v="Nativa"/>
    <s v="No invasora"/>
  </r>
  <r>
    <d v="2022-11-10T00:00:00"/>
    <s v="Vegetación acuática"/>
    <x v="10"/>
    <n v="2"/>
    <n v="7"/>
    <s v="Botón de oro"/>
    <s v="Bidens"/>
    <x v="18"/>
    <s v="ASTERACEAE"/>
    <n v="70"/>
    <m/>
    <s v="Nativa"/>
    <s v="Invasora"/>
  </r>
  <r>
    <d v="2022-11-10T00:00:00"/>
    <s v="Vegetación acuática"/>
    <x v="10"/>
    <n v="3"/>
    <n v="8"/>
    <s v="Barbasco"/>
    <s v="Polygonum "/>
    <x v="20"/>
    <s v="POLYGONACEAE"/>
    <n v="20"/>
    <m/>
    <s v="Nativa"/>
    <s v="Potencialmente invasora"/>
  </r>
  <r>
    <d v="2022-11-10T00:00:00"/>
    <s v="Vegetación acuática"/>
    <x v="10"/>
    <n v="3"/>
    <n v="9"/>
    <s v="Botón de oro"/>
    <s v="Bidens"/>
    <x v="18"/>
    <s v="ASTERACEAE"/>
    <n v="100"/>
    <m/>
    <s v="Nativa"/>
    <s v="Invasora"/>
  </r>
  <r>
    <d v="2022-11-10T00:00:00"/>
    <s v="Vegetación acuática"/>
    <x v="10"/>
    <n v="3"/>
    <n v="10"/>
    <s v="Kikuyo"/>
    <s v="Cenchrus"/>
    <x v="1"/>
    <s v="POACEAE"/>
    <n v="10"/>
    <m/>
    <s v="Exótica"/>
    <s v="Invasora"/>
  </r>
  <r>
    <d v="2022-11-10T00:00:00"/>
    <s v="Vegetación acuática"/>
    <x v="10"/>
    <n v="4"/>
    <n v="11"/>
    <s v="Sombrillita de agua"/>
    <s v="Hydrocotyle "/>
    <x v="19"/>
    <s v="ARALIACEAE"/>
    <n v="35"/>
    <m/>
    <s v="Nativa"/>
    <s v="No invasora"/>
  </r>
  <r>
    <d v="2022-11-10T00:00:00"/>
    <s v="Vegetación acuática"/>
    <x v="10"/>
    <n v="4"/>
    <n v="12"/>
    <s v="Botón de oro"/>
    <s v="Bidens"/>
    <x v="18"/>
    <s v="ASTERACEAE"/>
    <n v="100"/>
    <m/>
    <s v="Nativa"/>
    <s v="Invasora"/>
  </r>
  <r>
    <d v="2022-11-10T00:00:00"/>
    <s v="Vegetación acuática"/>
    <x v="10"/>
    <n v="4"/>
    <n v="13"/>
    <s v="Kikuyo"/>
    <s v="Cenchrus"/>
    <x v="1"/>
    <s v="POACEAE"/>
    <n v="30"/>
    <m/>
    <s v="Exótica"/>
    <s v="Invasora"/>
  </r>
  <r>
    <d v="2022-11-10T00:00:00"/>
    <s v="Vegetación acuática"/>
    <x v="10"/>
    <n v="5"/>
    <n v="14"/>
    <s v="Sombrillita de agua"/>
    <s v="Hydrocotyle "/>
    <x v="19"/>
    <s v="ARALIACEAE"/>
    <n v="90"/>
    <m/>
    <s v="Nativa"/>
    <s v="No invasora"/>
  </r>
  <r>
    <d v="2022-11-10T00:00:00"/>
    <s v="Vegetación acuática"/>
    <x v="10"/>
    <n v="5"/>
    <n v="15"/>
    <s v="Botón de oro"/>
    <s v="Bidens"/>
    <x v="18"/>
    <s v="ASTERACEAE"/>
    <n v="30"/>
    <m/>
    <s v="Nativa"/>
    <s v="Invasora"/>
  </r>
  <r>
    <d v="2022-11-10T00:00:00"/>
    <s v="Vegetación acuática"/>
    <x v="10"/>
    <n v="5"/>
    <n v="16"/>
    <s v="Lentejita"/>
    <s v="Lemna"/>
    <x v="21"/>
    <s v="ARACEAE"/>
    <n v="40"/>
    <m/>
    <s v="Exótica"/>
    <s v="No invasora"/>
  </r>
  <r>
    <d v="2022-11-11T00:00:00"/>
    <s v="Herbazal denso inundable no arbolado"/>
    <x v="11"/>
    <n v="1"/>
    <n v="1"/>
    <s v="Botón de oro"/>
    <s v="Bidens"/>
    <x v="18"/>
    <s v="ASTERACEAE"/>
    <n v="100"/>
    <m/>
    <s v="Nativa"/>
    <s v="Invasora"/>
  </r>
  <r>
    <d v="2022-11-11T00:00:00"/>
    <s v="Herbazal denso inundable no arbolado"/>
    <x v="11"/>
    <n v="1"/>
    <n v="2"/>
    <s v="Sombrillita de agua"/>
    <s v="Hydrocotile "/>
    <x v="19"/>
    <s v="ARALIACEAE"/>
    <n v="50"/>
    <m/>
    <s v="Nativa"/>
    <s v="No invasora"/>
  </r>
  <r>
    <d v="2022-11-11T00:00:00"/>
    <s v="Herbazal denso inundable no arbolado"/>
    <x v="11"/>
    <n v="1"/>
    <n v="3"/>
    <s v="Kikuyo"/>
    <s v="Cenchrus"/>
    <x v="1"/>
    <s v="POACEAE"/>
    <n v="15"/>
    <m/>
    <s v="Exótica"/>
    <s v="Invasora"/>
  </r>
  <r>
    <d v="2022-11-11T00:00:00"/>
    <s v="Herbazal denso inundable no arbolado"/>
    <x v="11"/>
    <n v="1"/>
    <n v="4"/>
    <s v="Lentejita"/>
    <s v="Lemna"/>
    <x v="21"/>
    <s v="ARACEAE"/>
    <n v="30"/>
    <m/>
    <s v="Exótica"/>
    <s v="No invasora"/>
  </r>
  <r>
    <d v="2022-11-11T00:00:00"/>
    <s v="Herbazal denso inundable no arbolado"/>
    <x v="11"/>
    <n v="1"/>
    <n v="5"/>
    <s v="Barbasco"/>
    <s v="Polygonum"/>
    <x v="20"/>
    <s v="POLYGONACEAE"/>
    <n v="30"/>
    <m/>
    <s v="Nativa"/>
    <s v="Potencialmente invasora"/>
  </r>
  <r>
    <d v="2022-11-11T00:00:00"/>
    <s v="Herbazal denso inundable no arbolado"/>
    <x v="11"/>
    <n v="2"/>
    <n v="6"/>
    <s v="Barbasco"/>
    <s v="Polygonum"/>
    <x v="20"/>
    <s v="POLYGONACEAE"/>
    <n v="30"/>
    <m/>
    <s v="Nativa"/>
    <s v="Potencialmente invasora"/>
  </r>
  <r>
    <d v="2022-11-11T00:00:00"/>
    <s v="Herbazal denso inundable no arbolado"/>
    <x v="11"/>
    <n v="2"/>
    <n v="7"/>
    <s v="Lentejita"/>
    <s v="Lemna"/>
    <x v="21"/>
    <s v="ARACEAE"/>
    <n v="70"/>
    <m/>
    <s v="Exótica"/>
    <s v="No invasora"/>
  </r>
  <r>
    <d v="2022-11-11T00:00:00"/>
    <s v="Herbazal denso inundable no arbolado"/>
    <x v="11"/>
    <n v="2"/>
    <n v="8"/>
    <s v="Botón de oro"/>
    <s v="Bidens"/>
    <x v="18"/>
    <s v="ASTERACEAE"/>
    <n v="80"/>
    <m/>
    <s v="Nativa"/>
    <s v="Invasora"/>
  </r>
  <r>
    <d v="2022-11-11T00:00:00"/>
    <s v="Herbazal denso inundable no arbolado"/>
    <x v="11"/>
    <n v="2"/>
    <n v="9"/>
    <s v="Kikuyo"/>
    <s v="Cenchrus"/>
    <x v="1"/>
    <s v="POACEAE"/>
    <n v="10"/>
    <m/>
    <s v="Exótica"/>
    <s v="Invasora"/>
  </r>
  <r>
    <d v="2022-11-11T00:00:00"/>
    <s v="Herbazal denso inundable no arbolado"/>
    <x v="11"/>
    <n v="2"/>
    <n v="10"/>
    <s v="Sombrillita de agua"/>
    <s v="Hydrocotile "/>
    <x v="19"/>
    <s v="ARALIACEAE"/>
    <n v="60"/>
    <m/>
    <s v="Nativa"/>
    <s v="No invasora"/>
  </r>
  <r>
    <d v="2022-11-11T00:00:00"/>
    <s v="Herbazal denso inundable no arbolado"/>
    <x v="11"/>
    <n v="3"/>
    <n v="11"/>
    <s v="Botón de oro"/>
    <s v="Bidens"/>
    <x v="18"/>
    <s v="ASTERACEAE"/>
    <n v="100"/>
    <m/>
    <s v="Nativa"/>
    <s v="Invasora"/>
  </r>
  <r>
    <d v="2022-11-11T00:00:00"/>
    <s v="Herbazal denso inundable no arbolado"/>
    <x v="11"/>
    <n v="3"/>
    <n v="12"/>
    <s v="Lentejita"/>
    <s v="Lemna"/>
    <x v="21"/>
    <s v="ARACEAE"/>
    <n v="70"/>
    <m/>
    <s v="Exótica"/>
    <s v="No invasora"/>
  </r>
  <r>
    <d v="2022-11-11T00:00:00"/>
    <s v="Herbazal denso inundable no arbolado"/>
    <x v="11"/>
    <n v="3"/>
    <n v="13"/>
    <s v="buchón nativo"/>
    <s v="Limnobium"/>
    <x v="24"/>
    <s v="HYDROCHARITACEAE"/>
    <n v="30"/>
    <m/>
    <s v="Nativa"/>
    <s v="Invasora"/>
  </r>
  <r>
    <d v="2022-11-11T00:00:00"/>
    <s v="Herbazal denso inundable no arbolado"/>
    <x v="11"/>
    <n v="3"/>
    <n v="14"/>
    <s v="Barbasco"/>
    <s v="Polygonum"/>
    <x v="20"/>
    <s v="POLYGONACEAE"/>
    <n v="15"/>
    <m/>
    <s v="Nativa"/>
    <s v="Potencialmente invasora"/>
  </r>
  <r>
    <d v="2022-11-11T00:00:00"/>
    <s v="Herbazal denso inundable no arbolado"/>
    <x v="11"/>
    <n v="3"/>
    <n v="15"/>
    <s v="Sombrillita de agua"/>
    <s v="Hydrocotile "/>
    <x v="19"/>
    <s v="ARALIACEAE"/>
    <n v="60"/>
    <m/>
    <s v="Nativa"/>
    <s v="No invasora"/>
  </r>
  <r>
    <d v="2022-11-11T00:00:00"/>
    <s v="Herbazal denso inundable no arbolado"/>
    <x v="11"/>
    <n v="4"/>
    <n v="16"/>
    <s v="calabaza"/>
    <s v="Cucurbita"/>
    <x v="25"/>
    <s v="CUCURBITACEAE"/>
    <n v="10"/>
    <m/>
    <s v="Exótica"/>
    <s v="Invasora"/>
  </r>
  <r>
    <d v="2022-11-11T00:00:00"/>
    <s v="Herbazal denso inundable no arbolado"/>
    <x v="11"/>
    <n v="4"/>
    <n v="17"/>
    <s v="Botón de oro"/>
    <s v="Bidens"/>
    <x v="18"/>
    <s v="ASTERACEAE"/>
    <n v="80"/>
    <m/>
    <s v="Nativa"/>
    <s v="Invasora"/>
  </r>
  <r>
    <d v="2022-11-11T00:00:00"/>
    <s v="Herbazal denso inundable no arbolado"/>
    <x v="11"/>
    <n v="4"/>
    <n v="18"/>
    <s v="Kikuyo"/>
    <s v="Cenchrus"/>
    <x v="1"/>
    <s v="POACEAE"/>
    <n v="10"/>
    <m/>
    <s v="Exótica"/>
    <s v="Invasora"/>
  </r>
  <r>
    <d v="2022-11-11T00:00:00"/>
    <s v="Herbazal denso inundable no arbolado"/>
    <x v="11"/>
    <n v="4"/>
    <n v="19"/>
    <s v="No registra"/>
    <s v="Polypogon"/>
    <x v="17"/>
    <s v="POACEAE"/>
    <n v="30"/>
    <m/>
    <s v="Nativa"/>
    <s v="Potencialmente invasora"/>
  </r>
  <r>
    <d v="2022-11-11T00:00:00"/>
    <s v="Herbazal denso inundable no arbolado"/>
    <x v="11"/>
    <n v="4"/>
    <n v="20"/>
    <s v="buchón nativo"/>
    <s v="Limnobium"/>
    <x v="24"/>
    <s v="HYDROCHARITACEAE"/>
    <n v="10"/>
    <m/>
    <s v="Nativa"/>
    <s v="Invasora"/>
  </r>
  <r>
    <d v="2022-11-11T00:00:00"/>
    <s v="Herbazal denso inundable no arbolado"/>
    <x v="11"/>
    <n v="4"/>
    <n v="21"/>
    <s v="Barbasco"/>
    <s v="Polygonum"/>
    <x v="20"/>
    <s v="POLYGONACEAE"/>
    <n v="5"/>
    <m/>
    <s v="Nativa"/>
    <s v="Potencialmente invasora"/>
  </r>
  <r>
    <d v="2022-11-11T00:00:00"/>
    <s v="Herbazal denso inundable no arbolado"/>
    <x v="11"/>
    <n v="5"/>
    <n v="22"/>
    <s v="Barbasco"/>
    <s v="Polygonum"/>
    <x v="20"/>
    <s v="POLYGONACEAE"/>
    <n v="5"/>
    <m/>
    <s v="Nativa"/>
    <s v="Potencialmente invasora"/>
  </r>
  <r>
    <d v="2022-11-11T00:00:00"/>
    <s v="Herbazal denso inundable no arbolado"/>
    <x v="11"/>
    <n v="5"/>
    <n v="23"/>
    <s v="Sombrillita de agua"/>
    <s v="Hydrocotile "/>
    <x v="19"/>
    <s v="ARALIACEAE"/>
    <n v="75"/>
    <m/>
    <s v="Nativa"/>
    <s v="No invasora"/>
  </r>
  <r>
    <d v="2022-11-11T00:00:00"/>
    <s v="Herbazal denso inundable no arbolado"/>
    <x v="11"/>
    <n v="5"/>
    <n v="24"/>
    <s v="Kikuyo"/>
    <s v="Cenchrus"/>
    <x v="1"/>
    <s v="POACEAE"/>
    <n v="20"/>
    <m/>
    <s v="Exótica"/>
    <s v="Invasora"/>
  </r>
  <r>
    <d v="2022-11-11T00:00:00"/>
    <s v="Herbazal denso inundable no arbolado"/>
    <x v="11"/>
    <n v="5"/>
    <n v="25"/>
    <s v="Botón de oro"/>
    <s v="Bidens"/>
    <x v="18"/>
    <s v="ASTERACEAE"/>
    <n v="40"/>
    <m/>
    <s v="Nativa"/>
    <s v="Invasora"/>
  </r>
  <r>
    <d v="2022-11-11T00:00:00"/>
    <s v="Herbazal denso inundable no arbolado"/>
    <x v="11"/>
    <n v="5"/>
    <n v="26"/>
    <s v="buchón nativo"/>
    <s v="Limnobium"/>
    <x v="24"/>
    <s v="HYDROCHARITACEAE"/>
    <n v="10"/>
    <m/>
    <s v="Nativa"/>
    <s v="Invasora"/>
  </r>
  <r>
    <d v="2022-11-11T00:00:00"/>
    <s v="Herbazal denso inundable no arbolado"/>
    <x v="12"/>
    <n v="1"/>
    <n v="1"/>
    <s v="Botón de oro"/>
    <s v="Bidens"/>
    <x v="18"/>
    <s v="ASTERACEAE"/>
    <n v="35"/>
    <m/>
    <s v="Nativa"/>
    <s v="Invasora"/>
  </r>
  <r>
    <d v="2022-11-11T00:00:00"/>
    <s v="Herbazal denso inundable no arbolado"/>
    <x v="12"/>
    <n v="1"/>
    <n v="2"/>
    <s v="Barbasco"/>
    <s v="Polygonum"/>
    <x v="20"/>
    <s v="POLYGONACEAE"/>
    <n v="73"/>
    <m/>
    <s v="Nativa"/>
    <s v="Potencialmente invasora"/>
  </r>
  <r>
    <d v="2022-11-11T00:00:00"/>
    <s v="Herbazal denso inundable no arbolado"/>
    <x v="12"/>
    <n v="2"/>
    <n v="3"/>
    <s v="Barbasco"/>
    <s v="Polygonum"/>
    <x v="20"/>
    <s v="POLYGONACEAE"/>
    <n v="66"/>
    <m/>
    <s v="Nativa"/>
    <s v="Potencialmente invasora"/>
  </r>
  <r>
    <d v="2022-11-11T00:00:00"/>
    <s v="Herbazal denso inundable no arbolado"/>
    <x v="12"/>
    <n v="2"/>
    <n v="4"/>
    <s v="Botón de oro"/>
    <s v="Bidens"/>
    <x v="18"/>
    <s v="ASTERACEAE"/>
    <n v="2"/>
    <m/>
    <s v="Nativa"/>
    <s v="Invasora"/>
  </r>
  <r>
    <d v="2022-11-11T00:00:00"/>
    <s v="Herbazal denso inundable no arbolado"/>
    <x v="12"/>
    <n v="3"/>
    <n v="5"/>
    <s v="Barbasco"/>
    <s v="Polygonum"/>
    <x v="20"/>
    <s v="POLYGONACEAE"/>
    <n v="75"/>
    <m/>
    <s v="Nativa"/>
    <s v="Potencialmente invasora"/>
  </r>
  <r>
    <d v="2022-11-11T00:00:00"/>
    <s v="Herbazal denso inundable no arbolado"/>
    <x v="12"/>
    <n v="4"/>
    <n v="6"/>
    <s v="Barbasco"/>
    <s v="Polygonum"/>
    <x v="20"/>
    <s v="POLYGONACEAE"/>
    <n v="100"/>
    <m/>
    <s v="Nativa"/>
    <s v="Potencialmente invasora"/>
  </r>
  <r>
    <d v="2022-11-11T00:00:00"/>
    <s v="Herbazal denso inundable no arbolado"/>
    <x v="12"/>
    <n v="5"/>
    <n v="7"/>
    <s v="Barbasco"/>
    <s v="Polygonum"/>
    <x v="20"/>
    <s v="POLYGONACEAE"/>
    <n v="95"/>
    <m/>
    <s v="Nativa"/>
    <s v="Potencialmente invasora"/>
  </r>
  <r>
    <d v="2022-11-11T00:00:00"/>
    <s v="Herbazal denso inundable no arbolado"/>
    <x v="12"/>
    <n v="5"/>
    <n v="8"/>
    <s v="Sombrillita de agua"/>
    <s v="Hydrocotile "/>
    <x v="19"/>
    <s v="ARALIACEAE"/>
    <n v="3"/>
    <m/>
    <s v="Nativa"/>
    <s v="No invasora"/>
  </r>
  <r>
    <d v="2022-11-11T00:00:00"/>
    <s v="Herbazal denso inundable no arbolado"/>
    <x v="12"/>
    <n v="5"/>
    <n v="9"/>
    <s v="Botón de oro"/>
    <s v="Bidens"/>
    <x v="18"/>
    <s v="ASTERACEAE"/>
    <n v="6"/>
    <m/>
    <s v="Nativa"/>
    <s v="Invasora"/>
  </r>
  <r>
    <d v="2022-11-11T00:00:00"/>
    <s v="Herbazal denso inundable no arbolado"/>
    <x v="12"/>
    <n v="5"/>
    <n v="10"/>
    <s v="Kikuyo"/>
    <s v="Cenchrus"/>
    <x v="1"/>
    <s v="POACEAE"/>
    <n v="3"/>
    <m/>
    <s v="Exótica"/>
    <s v="Invasora"/>
  </r>
  <r>
    <d v="2022-11-11T00:00:00"/>
    <s v="Herbazal denso inundable no arbolado"/>
    <x v="13"/>
    <n v="1"/>
    <n v="1"/>
    <s v="Botón de oro"/>
    <s v="Bidens"/>
    <x v="18"/>
    <s v="ASTERACEAE"/>
    <n v="100"/>
    <m/>
    <s v="Nativa"/>
    <s v="Invasora"/>
  </r>
  <r>
    <d v="2022-11-11T00:00:00"/>
    <s v="Herbazal denso inundable no arbolado"/>
    <x v="13"/>
    <n v="1"/>
    <n v="2"/>
    <s v="Kikuyo"/>
    <s v="Cenchrus"/>
    <x v="1"/>
    <s v="POACEAE"/>
    <n v="7"/>
    <m/>
    <s v="Exótica"/>
    <s v="Invasora"/>
  </r>
  <r>
    <d v="2022-11-11T00:00:00"/>
    <s v="Herbazal denso inundable no arbolado"/>
    <x v="13"/>
    <n v="2"/>
    <n v="3"/>
    <s v="Botón de oro"/>
    <s v="Bidens"/>
    <x v="18"/>
    <s v="ASTERACEAE"/>
    <n v="100"/>
    <m/>
    <s v="Nativa"/>
    <s v="Invasora"/>
  </r>
  <r>
    <d v="2022-11-11T00:00:00"/>
    <s v="Herbazal denso inundable no arbolado"/>
    <x v="13"/>
    <n v="2"/>
    <n v="4"/>
    <s v="Kikuyo"/>
    <s v="Cenchrus"/>
    <x v="1"/>
    <s v="POACEAE"/>
    <n v="10"/>
    <m/>
    <s v="Exótica"/>
    <s v="Invasora"/>
  </r>
  <r>
    <d v="2022-11-11T00:00:00"/>
    <s v="Herbazal denso inundable no arbolado"/>
    <x v="13"/>
    <n v="2"/>
    <n v="5"/>
    <s v="Barbasco"/>
    <s v="Polygonum"/>
    <x v="20"/>
    <s v="POLYGONACEAE"/>
    <n v="2"/>
    <m/>
    <s v="Nativa"/>
    <s v="Potencialmente invasora"/>
  </r>
  <r>
    <d v="2022-11-11T00:00:00"/>
    <s v="Herbazal denso inundable no arbolado"/>
    <x v="13"/>
    <n v="3"/>
    <n v="6"/>
    <s v="Botón de oro"/>
    <s v="Bidens"/>
    <x v="18"/>
    <s v="ASTERACEAE"/>
    <n v="48"/>
    <m/>
    <s v="Nativa"/>
    <s v="Invasora"/>
  </r>
  <r>
    <d v="2022-11-11T00:00:00"/>
    <s v="Herbazal denso inundable no arbolado"/>
    <x v="13"/>
    <n v="3"/>
    <n v="7"/>
    <s v="Barbasco"/>
    <s v="Polygonum"/>
    <x v="20"/>
    <s v="POLYGONACEAE"/>
    <n v="46"/>
    <m/>
    <s v="Nativa"/>
    <s v="Potencialmente invasora"/>
  </r>
  <r>
    <d v="2022-11-11T00:00:00"/>
    <s v="Herbazal denso inundable no arbolado"/>
    <x v="13"/>
    <n v="3"/>
    <n v="8"/>
    <s v="Kikuyo"/>
    <s v="Cenchrus"/>
    <x v="1"/>
    <s v="POACEAE"/>
    <n v="24"/>
    <m/>
    <s v="Exótica"/>
    <s v="Invasora"/>
  </r>
  <r>
    <d v="2022-11-11T00:00:00"/>
    <s v="Herbazal denso inundable no arbolado"/>
    <x v="13"/>
    <n v="4"/>
    <n v="9"/>
    <s v="Barbasco"/>
    <s v="Polygonum"/>
    <x v="20"/>
    <s v="POLYGONACEAE"/>
    <n v="40"/>
    <m/>
    <s v="Nativa"/>
    <s v="Potencialmente invasora"/>
  </r>
  <r>
    <d v="2022-11-11T00:00:00"/>
    <s v="Herbazal denso inundable no arbolado"/>
    <x v="13"/>
    <n v="4"/>
    <n v="10"/>
    <s v="Botón de oro"/>
    <s v="Bidens"/>
    <x v="18"/>
    <s v="ASTERACEAE"/>
    <n v="100"/>
    <m/>
    <s v="Nativa"/>
    <s v="Invasora"/>
  </r>
  <r>
    <d v="2022-11-11T00:00:00"/>
    <s v="Herbazal denso inundable no arbolado"/>
    <x v="13"/>
    <n v="4"/>
    <n v="11"/>
    <s v="Kikuyo"/>
    <s v="Cenchrus"/>
    <x v="1"/>
    <s v="POACEAE"/>
    <n v="12"/>
    <m/>
    <s v="Exótica"/>
    <s v="Invasora"/>
  </r>
  <r>
    <d v="2022-11-11T00:00:00"/>
    <s v="Herbazal denso inundable no arbolado"/>
    <x v="13"/>
    <n v="5"/>
    <n v="12"/>
    <s v="Botón de oro"/>
    <s v="Bidens"/>
    <x v="18"/>
    <s v="ASTERACEAE"/>
    <n v="64"/>
    <m/>
    <s v="Nativa"/>
    <s v="Invasora"/>
  </r>
  <r>
    <d v="2022-11-11T00:00:00"/>
    <s v="Herbazal denso inundable no arbolado"/>
    <x v="13"/>
    <n v="5"/>
    <n v="13"/>
    <s v="Barbasco"/>
    <s v="Polygonum"/>
    <x v="20"/>
    <s v="POLYGONACEAE"/>
    <n v="59"/>
    <m/>
    <s v="Nativa"/>
    <s v="Potencialmente invasora"/>
  </r>
  <r>
    <d v="2022-11-11T00:00:00"/>
    <s v="Herbazal denso inundable no arbolado"/>
    <x v="13"/>
    <n v="5"/>
    <n v="14"/>
    <s v="Kikuyo"/>
    <s v="Cenchrus"/>
    <x v="1"/>
    <s v="POACEAE"/>
    <n v="18"/>
    <m/>
    <s v="Exótica"/>
    <s v="Invasora"/>
  </r>
  <r>
    <d v="2022-11-11T00:00:00"/>
    <s v="Herbazal denso inundable no arbolado"/>
    <x v="13"/>
    <n v="5"/>
    <n v="15"/>
    <s v="lengua de vaca"/>
    <s v="Rumex"/>
    <x v="16"/>
    <s v="POLYGONACEAE"/>
    <n v="5"/>
    <m/>
    <s v="Exótica"/>
    <s v="Invasora"/>
  </r>
  <r>
    <d v="2022-11-15T00:00:00"/>
    <s v="Herbazal denso inundable no arbolado"/>
    <x v="14"/>
    <n v="1"/>
    <n v="1"/>
    <s v="buchón nativo"/>
    <s v="Limnobium"/>
    <x v="24"/>
    <s v="HYDROCHARITACEAE"/>
    <n v="100"/>
    <m/>
    <s v="Nativa"/>
    <s v="Invasora"/>
  </r>
  <r>
    <d v="2022-11-15T00:00:00"/>
    <s v="Herbazal denso inundable no arbolado"/>
    <x v="14"/>
    <n v="1"/>
    <n v="2"/>
    <s v="Kikuyo"/>
    <s v="Cenchrus"/>
    <x v="1"/>
    <s v="POACEAE"/>
    <n v="10"/>
    <m/>
    <s v="Exótica"/>
    <s v="Invasora"/>
  </r>
  <r>
    <d v="2022-11-15T00:00:00"/>
    <s v="Herbazal denso inundable no arbolado"/>
    <x v="14"/>
    <n v="2"/>
    <n v="3"/>
    <s v="Barbasco"/>
    <s v="Polygonum"/>
    <x v="20"/>
    <s v="POLYGONACEAE"/>
    <n v="70"/>
    <m/>
    <s v="Nativa"/>
    <s v="Potencialmente invasora"/>
  </r>
  <r>
    <d v="2022-11-15T00:00:00"/>
    <s v="Herbazal denso inundable no arbolado"/>
    <x v="14"/>
    <n v="2"/>
    <n v="4"/>
    <s v="buchón nativo"/>
    <s v="Limnobium"/>
    <x v="24"/>
    <s v="HYDROCHARITACEAE"/>
    <n v="30"/>
    <m/>
    <s v="Nativa"/>
    <s v="Invasora"/>
  </r>
  <r>
    <d v="2022-11-15T00:00:00"/>
    <s v="Herbazal denso inundable no arbolado"/>
    <x v="14"/>
    <n v="2"/>
    <n v="5"/>
    <s v="Kikuyo"/>
    <s v="Cenchrus"/>
    <x v="1"/>
    <s v="POACEAE"/>
    <n v="5"/>
    <m/>
    <s v="Exótica"/>
    <s v="Invasora"/>
  </r>
  <r>
    <d v="2022-11-15T00:00:00"/>
    <s v="Herbazal denso inundable no arbolado"/>
    <x v="14"/>
    <n v="3"/>
    <n v="6"/>
    <s v="Barbasco"/>
    <s v="Polygonum"/>
    <x v="20"/>
    <s v="POLYGONACEAE"/>
    <n v="60"/>
    <m/>
    <s v="Nativa"/>
    <s v="Potencialmente invasora"/>
  </r>
  <r>
    <d v="2022-11-15T00:00:00"/>
    <s v="Herbazal denso inundable no arbolado"/>
    <x v="14"/>
    <n v="3"/>
    <n v="7"/>
    <s v="buchón nativo"/>
    <s v="Limnobium"/>
    <x v="24"/>
    <s v="HYDROCHARITACEAE"/>
    <n v="40"/>
    <m/>
    <s v="Nativa"/>
    <s v="Invasora"/>
  </r>
  <r>
    <d v="2022-11-15T00:00:00"/>
    <s v="Herbazal denso inundable no arbolado"/>
    <x v="14"/>
    <n v="3"/>
    <n v="8"/>
    <s v="Kikuyo"/>
    <s v="Cenchrus"/>
    <x v="1"/>
    <s v="POACEAE"/>
    <n v="10"/>
    <m/>
    <s v="Exótica"/>
    <s v="Invasora"/>
  </r>
  <r>
    <d v="2022-11-15T00:00:00"/>
    <s v="Herbazal denso inundable no arbolado"/>
    <x v="14"/>
    <n v="4"/>
    <n v="9"/>
    <s v="Barbasco"/>
    <s v="Polygonum"/>
    <x v="20"/>
    <s v="POLYGONACEAE"/>
    <n v="50"/>
    <m/>
    <s v="Nativa"/>
    <s v="Potencialmente invasora"/>
  </r>
  <r>
    <d v="2022-11-15T00:00:00"/>
    <s v="Herbazal denso inundable no arbolado"/>
    <x v="14"/>
    <n v="4"/>
    <n v="10"/>
    <s v="buchón nativo"/>
    <s v="Limnobium"/>
    <x v="24"/>
    <s v="HYDROCHARITACEAE"/>
    <n v="40"/>
    <m/>
    <s v="Nativa"/>
    <s v="Invasora"/>
  </r>
  <r>
    <d v="2022-11-15T00:00:00"/>
    <s v="Herbazal denso inundable no arbolado"/>
    <x v="14"/>
    <n v="5"/>
    <n v="11"/>
    <s v="Kikuyo"/>
    <s v="Cenchrus"/>
    <x v="1"/>
    <s v="POACEAE"/>
    <n v="15"/>
    <m/>
    <s v="Exótica"/>
    <s v="Invasora"/>
  </r>
  <r>
    <d v="2022-11-15T00:00:00"/>
    <s v="Herbazal denso inundable no arbolado"/>
    <x v="14"/>
    <n v="5"/>
    <n v="12"/>
    <s v="Sombrillita de agua"/>
    <s v="Hydrocotile "/>
    <x v="19"/>
    <s v="ARALIACEAE"/>
    <n v="35"/>
    <m/>
    <s v="Nativa"/>
    <s v="No invasora"/>
  </r>
  <r>
    <d v="2022-11-15T00:00:00"/>
    <s v="Herbazal denso inundable no arbolado"/>
    <x v="14"/>
    <n v="5"/>
    <n v="13"/>
    <s v="trébol de agua"/>
    <s v="Marsilea"/>
    <x v="26"/>
    <s v="Marsileaceae"/>
    <n v="20"/>
    <m/>
    <s v="Nativa"/>
    <s v="Sin información"/>
  </r>
  <r>
    <d v="2022-11-15T00:00:00"/>
    <s v="Herbazal denso inundable no arbolado"/>
    <x v="14"/>
    <n v="5"/>
    <n v="14"/>
    <s v="No registra"/>
    <s v="Capsella"/>
    <x v="27"/>
    <s v="BRASSICACEAE"/>
    <n v="10"/>
    <m/>
    <s v="Exótica"/>
    <s v="Invasora"/>
  </r>
  <r>
    <d v="2022-11-11T00:00:00"/>
    <s v="Juncal"/>
    <x v="15"/>
    <n v="1"/>
    <n v="1"/>
    <s v="Lentejita"/>
    <s v="Lemna "/>
    <x v="21"/>
    <s v="ARACEAE"/>
    <n v="50"/>
    <m/>
    <s v="Exótica"/>
    <s v="No invasora"/>
  </r>
  <r>
    <d v="2022-11-11T00:00:00"/>
    <s v="Juncal"/>
    <x v="15"/>
    <n v="1"/>
    <n v="2"/>
    <s v="Junco"/>
    <s v="Schoenoplectus"/>
    <x v="22"/>
    <s v="CYPERACEAE"/>
    <n v="100"/>
    <m/>
    <s v="Nativa"/>
    <s v="No registra"/>
  </r>
  <r>
    <d v="2022-11-11T00:00:00"/>
    <s v="Juncal"/>
    <x v="15"/>
    <n v="2"/>
    <n v="3"/>
    <s v="Junco"/>
    <s v="Schoenoplectus"/>
    <x v="22"/>
    <s v="CYPERACEAE"/>
    <n v="100"/>
    <m/>
    <s v="Nativa"/>
    <s v="No registra"/>
  </r>
  <r>
    <d v="2022-11-11T00:00:00"/>
    <s v="Juncal"/>
    <x v="15"/>
    <n v="2"/>
    <n v="4"/>
    <s v="Pasto espiga"/>
    <s v="Holcus"/>
    <x v="8"/>
    <s v="POACEAE"/>
    <n v="20"/>
    <m/>
    <s v="Exótica"/>
    <s v="Invasora"/>
  </r>
  <r>
    <d v="2022-11-11T00:00:00"/>
    <s v="Juncal"/>
    <x v="15"/>
    <n v="2"/>
    <n v="5"/>
    <s v="Junco"/>
    <s v="Schoenoplectus"/>
    <x v="22"/>
    <s v="CYPERACEAE"/>
    <n v="100"/>
    <m/>
    <s v="Nativa"/>
    <s v="No registra"/>
  </r>
  <r>
    <d v="2022-11-11T00:00:00"/>
    <s v="Juncal"/>
    <x v="15"/>
    <n v="3"/>
    <n v="6"/>
    <s v="Lentejita"/>
    <s v="Lemna "/>
    <x v="21"/>
    <s v="ARACEAE"/>
    <n v="70"/>
    <m/>
    <s v="Exótica"/>
    <s v="No invasora"/>
  </r>
  <r>
    <d v="2022-11-11T00:00:00"/>
    <s v="Juncal"/>
    <x v="15"/>
    <n v="3"/>
    <n v="7"/>
    <s v="Pasto espiga"/>
    <s v="Holcus"/>
    <x v="8"/>
    <s v="POACEAE"/>
    <n v="10"/>
    <m/>
    <s v="Exótica"/>
    <s v="Invasora"/>
  </r>
  <r>
    <d v="2022-11-11T00:00:00"/>
    <s v="Juncal"/>
    <x v="15"/>
    <n v="3"/>
    <n v="8"/>
    <s v="No registra"/>
    <s v="Polypogon"/>
    <x v="17"/>
    <s v="POACEAE"/>
    <n v="60"/>
    <m/>
    <s v="Nativa"/>
    <s v="Potencialmente invasora"/>
  </r>
  <r>
    <d v="2022-11-11T00:00:00"/>
    <s v="Juncal"/>
    <x v="15"/>
    <n v="4"/>
    <n v="9"/>
    <s v="Junco"/>
    <s v="Schoenoplectus"/>
    <x v="22"/>
    <s v="CYPERACEAE"/>
    <n v="100"/>
    <m/>
    <s v="Nativa"/>
    <s v="No registra"/>
  </r>
  <r>
    <d v="2022-11-11T00:00:00"/>
    <s v="Juncal"/>
    <x v="15"/>
    <n v="5"/>
    <n v="10"/>
    <s v="Junco"/>
    <s v="Schoenoplectus"/>
    <x v="22"/>
    <s v="CYPERACEAE"/>
    <n v="100"/>
    <m/>
    <s v="Nativa"/>
    <s v="No registra"/>
  </r>
  <r>
    <d v="2022-11-15T00:00:00"/>
    <s v="Juncal"/>
    <x v="16"/>
    <n v="1"/>
    <n v="1"/>
    <s v="Junco"/>
    <s v="Schoenoplectus"/>
    <x v="22"/>
    <s v="CYPERACEAE"/>
    <n v="100"/>
    <m/>
    <s v="Nativa"/>
    <s v="No registra"/>
  </r>
  <r>
    <d v="2022-11-15T00:00:00"/>
    <s v="Juncal"/>
    <x v="16"/>
    <n v="1"/>
    <n v="2"/>
    <s v="Barbasco"/>
    <s v="Polygonum"/>
    <x v="20"/>
    <s v="POLYGONACEAE"/>
    <n v="40"/>
    <m/>
    <s v="Nativa"/>
    <s v="Potencialmente invasora"/>
  </r>
  <r>
    <d v="2022-11-15T00:00:00"/>
    <s v="Juncal"/>
    <x v="16"/>
    <n v="2"/>
    <n v="3"/>
    <s v="Junco"/>
    <s v="Schoenoplectus"/>
    <x v="22"/>
    <s v="CYPERACEAE"/>
    <n v="100"/>
    <m/>
    <s v="Nativa"/>
    <s v="No registra"/>
  </r>
  <r>
    <d v="2022-11-15T00:00:00"/>
    <s v="Juncal"/>
    <x v="16"/>
    <n v="2"/>
    <n v="4"/>
    <s v="Barbasco"/>
    <s v="Polygonum"/>
    <x v="20"/>
    <s v="POLYGONACEAE"/>
    <n v="20"/>
    <m/>
    <s v="Nativa"/>
    <s v="Potencialmente invasora"/>
  </r>
  <r>
    <d v="2022-11-15T00:00:00"/>
    <s v="Juncal"/>
    <x v="16"/>
    <n v="3"/>
    <n v="5"/>
    <s v="Junco"/>
    <s v="Schoenoplectus"/>
    <x v="22"/>
    <s v="CYPERACEAE"/>
    <n v="100"/>
    <m/>
    <s v="Nativa"/>
    <s v="No registra"/>
  </r>
  <r>
    <d v="2022-11-15T00:00:00"/>
    <s v="Juncal"/>
    <x v="16"/>
    <n v="4"/>
    <n v="6"/>
    <s v="Junco"/>
    <s v="Schoenoplectus"/>
    <x v="22"/>
    <s v="CYPERACEAE"/>
    <n v="80"/>
    <m/>
    <s v="Nativa"/>
    <s v="No registra"/>
  </r>
  <r>
    <d v="2022-11-15T00:00:00"/>
    <s v="Juncal"/>
    <x v="16"/>
    <n v="4"/>
    <n v="7"/>
    <s v="Barbasco"/>
    <s v="Polygonum"/>
    <x v="20"/>
    <s v="POLYGONACEAE"/>
    <n v="30"/>
    <m/>
    <s v="Nativa"/>
    <s v="Potencialmente invasora"/>
  </r>
  <r>
    <d v="2022-11-15T00:00:00"/>
    <s v="Juncal"/>
    <x v="16"/>
    <n v="4"/>
    <n v="8"/>
    <s v="Botón de oro"/>
    <s v="Bidens"/>
    <x v="18"/>
    <s v="ASTERACEAE"/>
    <n v="70"/>
    <m/>
    <s v="Nativa"/>
    <s v="Invasora"/>
  </r>
  <r>
    <d v="2022-11-15T00:00:00"/>
    <s v="Juncal"/>
    <x v="16"/>
    <n v="5"/>
    <n v="9"/>
    <s v="Botón de oro"/>
    <s v="Bidens"/>
    <x v="18"/>
    <s v="ASTERACEAE"/>
    <n v="40"/>
    <m/>
    <s v="Nativa"/>
    <s v="Invasora"/>
  </r>
  <r>
    <d v="2022-11-15T00:00:00"/>
    <s v="Juncal"/>
    <x v="16"/>
    <n v="5"/>
    <n v="10"/>
    <s v="Junco"/>
    <s v="Schoenoplectus"/>
    <x v="22"/>
    <s v="CYPERACEAE"/>
    <n v="70"/>
    <m/>
    <s v="Nativa"/>
    <s v="No registra"/>
  </r>
  <r>
    <d v="2022-11-15T00:00:00"/>
    <s v="Juncal"/>
    <x v="16"/>
    <n v="5"/>
    <n v="11"/>
    <s v="Barbasco"/>
    <s v="Polygonum"/>
    <x v="20"/>
    <s v="POLYGONACEAE"/>
    <n v="10"/>
    <m/>
    <s v="Nativa"/>
    <s v="Potencialmente invasora"/>
  </r>
  <r>
    <d v="2022-11-15T00:00:00"/>
    <s v="Juncal"/>
    <x v="17"/>
    <n v="1"/>
    <n v="1"/>
    <s v="Junco"/>
    <s v="Schoenoplectus"/>
    <x v="22"/>
    <s v="CYPERACEAE"/>
    <n v="100"/>
    <m/>
    <s v="Nativa"/>
    <s v="No registra"/>
  </r>
  <r>
    <d v="2022-11-15T00:00:00"/>
    <s v="Juncal"/>
    <x v="17"/>
    <n v="1"/>
    <n v="2"/>
    <s v="Barbasco"/>
    <s v="Polygonum"/>
    <x v="20"/>
    <s v="POLYGONACEAE"/>
    <n v="20"/>
    <m/>
    <s v="Nativa"/>
    <s v="Potencialmente invasora"/>
  </r>
  <r>
    <d v="2022-11-15T00:00:00"/>
    <s v="Juncal"/>
    <x v="17"/>
    <n v="2"/>
    <n v="3"/>
    <s v="Barbasco"/>
    <s v="Polygonum"/>
    <x v="20"/>
    <s v="POLYGONACEAE"/>
    <n v="20"/>
    <m/>
    <s v="Nativa"/>
    <s v="Potencialmente invasora"/>
  </r>
  <r>
    <d v="2022-11-15T00:00:00"/>
    <s v="Juncal"/>
    <x v="17"/>
    <n v="2"/>
    <n v="4"/>
    <s v="Junco"/>
    <s v="Schoenoplectus"/>
    <x v="22"/>
    <s v="CYPERACEAE"/>
    <n v="100"/>
    <m/>
    <s v="Nativa"/>
    <s v="No registra"/>
  </r>
  <r>
    <d v="2022-11-15T00:00:00"/>
    <s v="Juncal"/>
    <x v="17"/>
    <n v="3"/>
    <n v="5"/>
    <s v="Junco"/>
    <s v="Schoenoplectus"/>
    <x v="22"/>
    <s v="CYPERACEAE"/>
    <n v="100"/>
    <m/>
    <s v="Nativa"/>
    <s v="No registra"/>
  </r>
  <r>
    <d v="2022-11-15T00:00:00"/>
    <s v="Juncal"/>
    <x v="17"/>
    <n v="4"/>
    <n v="6"/>
    <s v="Junco"/>
    <s v="Schoenoplectus"/>
    <x v="22"/>
    <s v="CYPERACEAE"/>
    <n v="100"/>
    <m/>
    <s v="Nativa"/>
    <s v="No registra"/>
  </r>
  <r>
    <d v="2022-11-15T00:00:00"/>
    <s v="Juncal"/>
    <x v="17"/>
    <n v="4"/>
    <n v="7"/>
    <s v="Barbasco"/>
    <s v="Polygonum"/>
    <x v="20"/>
    <s v="POLYGONACEAE"/>
    <n v="40"/>
    <m/>
    <s v="Nativa"/>
    <s v="Potencialmente invasora"/>
  </r>
  <r>
    <d v="2022-11-15T00:00:00"/>
    <s v="Juncal"/>
    <x v="17"/>
    <n v="5"/>
    <n v="8"/>
    <s v="Junco"/>
    <s v="Schoenoplectus"/>
    <x v="22"/>
    <s v="CYPERACEAE"/>
    <n v="100"/>
    <m/>
    <s v="Nativa"/>
    <s v="No registra"/>
  </r>
  <r>
    <d v="2022-11-15T00:00:00"/>
    <s v="Juncal"/>
    <x v="17"/>
    <n v="5"/>
    <n v="9"/>
    <s v="Barbasco"/>
    <s v="Polygonum"/>
    <x v="20"/>
    <s v="POLYGONACEAE"/>
    <n v="30"/>
    <m/>
    <s v="Nativa"/>
    <s v="Potencialmente invasora"/>
  </r>
  <r>
    <d v="2022-11-15T00:00:00"/>
    <s v="Juncal"/>
    <x v="18"/>
    <n v="1"/>
    <n v="1"/>
    <s v="Junco"/>
    <s v="Schoenoplectus"/>
    <x v="22"/>
    <s v="CYPERACEAE"/>
    <n v="100"/>
    <m/>
    <s v="Nativa"/>
    <s v="No registra"/>
  </r>
  <r>
    <d v="2022-11-15T00:00:00"/>
    <s v="Juncal"/>
    <x v="18"/>
    <n v="2"/>
    <n v="2"/>
    <s v="Junco"/>
    <s v="Schoenoplectus"/>
    <x v="22"/>
    <s v="CYPERACEAE"/>
    <n v="100"/>
    <m/>
    <s v="Nativa"/>
    <s v="No registra"/>
  </r>
  <r>
    <d v="2022-11-15T00:00:00"/>
    <s v="Juncal"/>
    <x v="18"/>
    <n v="3"/>
    <n v="3"/>
    <s v="Junco"/>
    <s v="Schoenoplectus"/>
    <x v="22"/>
    <s v="CYPERACEAE"/>
    <n v="100"/>
    <m/>
    <s v="Nativa"/>
    <s v="No registra"/>
  </r>
  <r>
    <d v="2022-11-15T00:00:00"/>
    <s v="Juncal"/>
    <x v="18"/>
    <n v="4"/>
    <n v="4"/>
    <s v="Junco"/>
    <s v="Schoenoplectus"/>
    <x v="22"/>
    <s v="CYPERACEAE"/>
    <n v="100"/>
    <m/>
    <s v="Nativa"/>
    <s v="No registra"/>
  </r>
</pivotCacheRecords>
</file>

<file path=xl/pivotCache/pivotCacheRecords2.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80">
  <r>
    <d v="2022-11-09T00:00:00"/>
    <s v="Mezcla de árboles plantados"/>
    <x v="0"/>
    <n v="1"/>
    <n v="1"/>
    <s v="Sauco"/>
    <s v="Sambucus"/>
    <x v="0"/>
    <s v="ADOXACEAE"/>
    <s v="Árbol"/>
    <n v="39.5"/>
    <n v="39"/>
    <n v="32"/>
    <n v="16"/>
    <n v="1.8"/>
    <n v="1.5"/>
    <n v="5"/>
    <n v="4"/>
    <n v="66.039760750626584"/>
    <n v="21.021108728136713"/>
    <n v="0.21021108728136714"/>
    <n v="3.470572477797642E-2"/>
    <n v="0.2082343486678585"/>
    <n v="0.24988121840143024"/>
    <s v="II"/>
    <n v="4"/>
    <s v="Bueno"/>
  </r>
  <r>
    <d v="2022-11-09T00:00:00"/>
    <s v="Mezcla de árboles plantados"/>
    <x v="0"/>
    <n v="1"/>
    <n v="2"/>
    <s v="Tibar"/>
    <s v="Escallonia"/>
    <x v="1"/>
    <s v="ESCALLONIACEAE"/>
    <s v="Árbol"/>
    <n v="37"/>
    <n v="33"/>
    <n v="32"/>
    <n v="29"/>
    <n v="5"/>
    <n v="2"/>
    <n v="8"/>
    <n v="7"/>
    <n v="65.749524713111043"/>
    <n v="20.928723728068707"/>
    <n v="0.20928723728068707"/>
    <n v="3.4401340949313172E-2"/>
    <n v="0.27521072759450538"/>
    <n v="0.6880268189862635"/>
    <s v="I"/>
    <n v="4"/>
    <s v="Bueno"/>
  </r>
  <r>
    <d v="2022-11-09T00:00:00"/>
    <s v="Mezcla de árboles plantados"/>
    <x v="0"/>
    <n v="2"/>
    <n v="3"/>
    <s v="Cerezo"/>
    <s v="Prunus "/>
    <x v="2"/>
    <s v="ROSACEAE"/>
    <s v="Árbol"/>
    <n v="32"/>
    <n v="31"/>
    <n v="32"/>
    <m/>
    <n v="6"/>
    <n v="2.5"/>
    <n v="7"/>
    <n v="9"/>
    <n v="54.854352607609911"/>
    <n v="17.460682735213833"/>
    <n v="0.17460682735213834"/>
    <n v="2.394486118817566E-2"/>
    <n v="0.23944861188175659"/>
    <n v="0.5746766685162159"/>
    <s v="I"/>
    <n v="4"/>
    <s v="Bueno"/>
  </r>
  <r>
    <d v="2022-11-09T00:00:00"/>
    <s v="Mezcla de árboles plantados"/>
    <x v="0"/>
    <n v="2"/>
    <n v="4"/>
    <s v="Tibar"/>
    <s v="Escallonia"/>
    <x v="1"/>
    <s v="ESCALLONIACEAE"/>
    <s v="Árbol"/>
    <n v="39"/>
    <n v="36"/>
    <m/>
    <m/>
    <n v="5"/>
    <n v="2"/>
    <n v="6"/>
    <n v="7.5"/>
    <n v="53.075418038862395"/>
    <n v="16.8944302751074"/>
    <n v="0.168944302751074"/>
    <n v="2.2416973734493455E-2"/>
    <n v="0.17933578987594764"/>
    <n v="0.44833947468986912"/>
    <s v="I"/>
    <n v="4"/>
    <s v="Bueno"/>
  </r>
  <r>
    <d v="2022-11-09T00:00:00"/>
    <s v="Mezcla de árboles plantados"/>
    <x v="0"/>
    <n v="2"/>
    <n v="5"/>
    <s v="Papayuelo"/>
    <s v="Vasconcellea"/>
    <x v="3"/>
    <s v="CARICACEAE"/>
    <s v="Árbol"/>
    <n v="57.5"/>
    <n v="56.5"/>
    <n v="47"/>
    <m/>
    <n v="5"/>
    <n v="2"/>
    <n v="7"/>
    <n v="4"/>
    <n v="93.313986089974748"/>
    <n v="29.70276429165569"/>
    <n v="0.29702764291655692"/>
    <n v="6.9292083348633959E-2"/>
    <n v="0.55433666678907167"/>
    <n v="1.3858416669726792"/>
    <s v="II"/>
    <n v="4"/>
    <s v="Bueno"/>
  </r>
  <r>
    <d v="2022-11-09T00:00:00"/>
    <s v="Mezcla de árboles plantados"/>
    <x v="0"/>
    <n v="3"/>
    <n v="6"/>
    <s v="Corono"/>
    <s v="Xylosma"/>
    <x v="4"/>
    <s v="SALICACEAE"/>
    <s v="Arbusto"/>
    <n v="11.5"/>
    <n v="10"/>
    <n v="9"/>
    <n v="8.5"/>
    <n v="4"/>
    <n v="1.5"/>
    <n v="3"/>
    <n v="2"/>
    <n v="19.63415391607186"/>
    <n v="6.249745298339862"/>
    <n v="6.2497452983398621E-2"/>
    <n v="3.0677115280962827E-3"/>
    <n v="1.8406269168577696E-2"/>
    <n v="4.9083384449540524E-2"/>
    <e v="#NAME?"/>
    <n v="4"/>
    <s v="Bueno"/>
  </r>
  <r>
    <d v="2022-11-09T00:00:00"/>
    <s v="Mezcla de árboles plantados"/>
    <x v="0"/>
    <n v="3"/>
    <n v="7"/>
    <s v="Aliso"/>
    <s v="Alnus"/>
    <x v="5"/>
    <s v="BETULACCEAE"/>
    <s v="Arbusto"/>
    <n v="20.5"/>
    <m/>
    <m/>
    <m/>
    <n v="4"/>
    <n v="2.2999999999999998"/>
    <n v="4"/>
    <n v="3"/>
    <n v="20.5"/>
    <n v="6.5253526667677093"/>
    <n v="6.5253526667677086E-2"/>
    <n v="3.3442432417184506E-3"/>
    <n v="3.0767037823809743E-2"/>
    <n v="5.3507891867495209E-2"/>
    <e v="#NAME?"/>
    <n v="4"/>
    <s v="Bueno"/>
  </r>
  <r>
    <d v="2022-11-09T00:00:00"/>
    <s v="Mezcla de árboles plantados"/>
    <x v="0"/>
    <n v="3"/>
    <n v="8"/>
    <s v="Arboloco"/>
    <s v="Smallanthus"/>
    <x v="6"/>
    <s v="ASTERACEAE"/>
    <s v="Árbol"/>
    <n v="28"/>
    <n v="20.5"/>
    <n v="23.5"/>
    <n v="24"/>
    <n v="6"/>
    <n v="6"/>
    <n v="4"/>
    <n v="4"/>
    <n v="48.295962564173003"/>
    <n v="15.373082346938524"/>
    <n v="0.15373082346938524"/>
    <n v="1.8561445238092295E-2"/>
    <n v="0.44547468571421511"/>
    <n v="0.44547468571421511"/>
    <s v="I"/>
    <n v="4"/>
    <s v="Bueno"/>
  </r>
  <r>
    <d v="2022-11-09T00:00:00"/>
    <s v="Mezcla de árboles plantados"/>
    <x v="0"/>
    <n v="4"/>
    <n v="9"/>
    <s v="Garbancillo"/>
    <s v="Duranta"/>
    <x v="7"/>
    <s v="VERBENACEAE"/>
    <s v="Arbusto"/>
    <n v="19"/>
    <n v="18.5"/>
    <n v="13.5"/>
    <n v="21"/>
    <n v="5"/>
    <n v="7"/>
    <n v="5.5"/>
    <n v="4"/>
    <n v="36.421147702948623"/>
    <n v="11.593211380008606"/>
    <n v="0.11593211380008606"/>
    <n v="1.0555951600569956E-2"/>
    <n v="0.29556664481595873"/>
    <n v="0.21111903201139912"/>
    <s v="I"/>
    <n v="4"/>
    <s v="Bueno"/>
  </r>
  <r>
    <d v="2022-11-09T00:00:00"/>
    <s v="Mezcla de árboles plantados"/>
    <x v="0"/>
    <n v="5"/>
    <n v="10"/>
    <s v="No registra"/>
    <s v="Magnolia"/>
    <x v="8"/>
    <s v="MAGNOLIACEAE"/>
    <s v="Arbusto"/>
    <n v="5"/>
    <m/>
    <m/>
    <m/>
    <n v="2.2000000000000002"/>
    <n v="2.2000000000000002"/>
    <n v="0.5"/>
    <n v="0.4"/>
    <n v="5"/>
    <n v="1.5915494309189535"/>
    <n v="1.5915494309189534E-2"/>
    <n v="1.9894367886486917E-4"/>
    <n v="2.6260565610162732E-3"/>
    <n v="2.6260565610162732E-3"/>
    <e v="#NAME?"/>
    <n v="6"/>
    <s v="Bueno"/>
  </r>
  <r>
    <d v="2022-11-09T00:00:00"/>
    <s v="Mezcla de árboles plantados"/>
    <x v="0"/>
    <n v="5"/>
    <n v="11"/>
    <s v="No registra"/>
    <s v="Solanum"/>
    <x v="9"/>
    <s v="SOLANACEAE"/>
    <s v="Arbusto"/>
    <n v="6.5"/>
    <n v="5.5"/>
    <n v="4.5"/>
    <n v="4"/>
    <n v="3"/>
    <n v="3"/>
    <n v="3"/>
    <n v="4"/>
    <n v="10.428326807307105"/>
    <n v="3.319439519121298"/>
    <n v="3.3194395191212978E-2"/>
    <n v="8.654050030621808E-4"/>
    <n v="1.038486003674617E-2"/>
    <n v="1.038486003674617E-2"/>
    <e v="#NAME?"/>
    <n v="4"/>
    <s v="Bueno"/>
  </r>
  <r>
    <d v="2022-11-09T00:00:00"/>
    <s v="Mezcla de árboles plantados"/>
    <x v="1"/>
    <n v="1"/>
    <n v="1"/>
    <s v="Corono"/>
    <s v="Xylosma"/>
    <x v="4"/>
    <s v="SALICACEAE"/>
    <s v="Arbusto"/>
    <n v="5.5"/>
    <m/>
    <m/>
    <m/>
    <n v="5"/>
    <n v="4"/>
    <n v="4"/>
    <n v="4"/>
    <n v="5.5"/>
    <n v="1.7507043740108488"/>
    <n v="1.7507043740108488E-2"/>
    <n v="2.4072185142649176E-4"/>
    <n v="3.8515496228238681E-3"/>
    <n v="4.8144370285298351E-3"/>
    <e v="#NAME?"/>
    <n v="4"/>
    <s v="Bueno"/>
  </r>
  <r>
    <d v="2022-11-09T00:00:00"/>
    <s v="Mezcla de árboles plantados"/>
    <x v="1"/>
    <n v="1"/>
    <n v="2"/>
    <s v="Ciro"/>
    <s v="Baccharis"/>
    <x v="10"/>
    <s v="ASTERACEAE"/>
    <s v="Árbol"/>
    <n v="34"/>
    <n v="31"/>
    <n v="29"/>
    <n v="18.5"/>
    <n v="5"/>
    <n v="5"/>
    <n v="7"/>
    <n v="9"/>
    <n v="57.447802394869726"/>
    <n v="18.286203441819879"/>
    <n v="0.18286203441819879"/>
    <n v="2.6262555046951373E-2"/>
    <n v="0.52525110093902749"/>
    <n v="0.52525110093902749"/>
    <s v="I"/>
    <n v="4"/>
    <s v="Bueno"/>
  </r>
  <r>
    <d v="2022-11-09T00:00:00"/>
    <s v="Mezcla de árboles plantados"/>
    <x v="1"/>
    <n v="1"/>
    <n v="3"/>
    <s v="Arboloco"/>
    <s v="Smallanthus"/>
    <x v="6"/>
    <s v="ASTERACEAE"/>
    <s v="Árbol"/>
    <n v="27.5"/>
    <n v="26"/>
    <n v="17"/>
    <m/>
    <n v="5"/>
    <n v="5"/>
    <n v="7"/>
    <n v="9"/>
    <n v="41.48795005781799"/>
    <n v="13.206024660902836"/>
    <n v="0.13206024660902835"/>
    <n v="1.3697272289846237E-2"/>
    <n v="0.27394544579692476"/>
    <n v="0.27394544579692476"/>
    <s v="I"/>
    <n v="4"/>
    <s v="Bueno"/>
  </r>
  <r>
    <d v="2022-11-09T00:00:00"/>
    <s v="Mezcla de árboles plantados"/>
    <x v="1"/>
    <n v="2"/>
    <n v="4"/>
    <s v="Ciro"/>
    <s v="Baccharis"/>
    <x v="10"/>
    <s v="ASTERACEAE"/>
    <s v="Árbol "/>
    <n v="45"/>
    <n v="20.5"/>
    <n v="14"/>
    <n v="19"/>
    <n v="6"/>
    <n v="2.5"/>
    <n v="5"/>
    <n v="6"/>
    <n v="54.792791496692338"/>
    <n v="17.441087225004313"/>
    <n v="0.17441087225004315"/>
    <n v="2.3891146394882146E-2"/>
    <n v="0.23891146394882146"/>
    <n v="0.57338751347717154"/>
    <s v="I"/>
    <n v="4"/>
    <s v="Bueno"/>
  </r>
  <r>
    <d v="2022-11-09T00:00:00"/>
    <s v="Mezcla de árboles plantados"/>
    <x v="1"/>
    <n v="2"/>
    <n v="5"/>
    <s v="Arboloco"/>
    <s v="Smallanthus"/>
    <x v="6"/>
    <s v="ASTERACEAE"/>
    <s v="Árbol"/>
    <n v="19"/>
    <n v="21"/>
    <n v="14.5"/>
    <n v="14"/>
    <n v="4.5"/>
    <n v="2.5"/>
    <n v="5"/>
    <n v="6"/>
    <n v="34.759890678769402"/>
    <n v="11.064416845720094"/>
    <n v="0.11064416845720094"/>
    <n v="9.6149479995391255E-3"/>
    <n v="9.6149479995391252E-2"/>
    <n v="0.17306906399170427"/>
    <s v="I"/>
    <n v="4"/>
    <s v="Bueno"/>
  </r>
  <r>
    <d v="2022-11-09T00:00:00"/>
    <s v="Mezcla de árboles plantados"/>
    <x v="1"/>
    <n v="2"/>
    <n v="6"/>
    <s v="Arboloco"/>
    <s v="Smallanthus"/>
    <x v="6"/>
    <s v="ASTERACEAE"/>
    <s v="Árbol"/>
    <n v="28.5"/>
    <n v="24"/>
    <n v="20.5"/>
    <n v="14"/>
    <n v="5.5"/>
    <n v="5.5"/>
    <n v="5"/>
    <n v="4"/>
    <n v="44.771642811047265"/>
    <n v="14.251256527445785"/>
    <n v="0.14251256527445785"/>
    <n v="1.5951304171385211E-2"/>
    <n v="0.35092869177047464"/>
    <n v="0.35092869177047464"/>
    <s v="I"/>
    <n v="4"/>
    <s v="Bueno"/>
  </r>
  <r>
    <d v="2022-11-09T00:00:00"/>
    <s v="Mezcla de árboles plantados"/>
    <x v="1"/>
    <n v="3"/>
    <n v="7"/>
    <s v="Sauco"/>
    <s v="Sambucus"/>
    <x v="0"/>
    <s v="ADOXACEAE"/>
    <s v="Árbol"/>
    <n v="34"/>
    <n v="26"/>
    <n v="30"/>
    <n v="17"/>
    <n v="3"/>
    <n v="1.5"/>
    <n v="6"/>
    <n v="4"/>
    <n v="54.963624334645182"/>
    <n v="17.495465006209535"/>
    <n v="0.17495465006209535"/>
    <n v="2.4040354154030788E-2"/>
    <n v="0.14424212492418473"/>
    <n v="0.28848424984836946"/>
    <s v="I"/>
    <n v="4"/>
    <s v="Bueno"/>
  </r>
  <r>
    <d v="2022-11-09T00:00:00"/>
    <s v="Mezcla de árboles plantados"/>
    <x v="1"/>
    <n v="3"/>
    <n v="8"/>
    <s v="Sauco"/>
    <s v="Sambucus"/>
    <x v="0"/>
    <s v="ADOXACEAE"/>
    <s v="Árbol"/>
    <n v="34"/>
    <n v="26"/>
    <n v="21"/>
    <n v="9"/>
    <n v="3"/>
    <n v="1.5"/>
    <n v="6"/>
    <n v="4"/>
    <n v="48.518037882832814"/>
    <n v="15.443771116345358"/>
    <n v="0.15443771116345359"/>
    <n v="1.8732536801916083E-2"/>
    <n v="0.1123952208114965"/>
    <n v="0.224790441622993"/>
    <s v="I"/>
    <n v="4"/>
    <s v="Bueno"/>
  </r>
  <r>
    <d v="2022-11-09T00:00:00"/>
    <s v="Mezcla de árboles plantados"/>
    <x v="1"/>
    <n v="3"/>
    <n v="9"/>
    <s v="Corono"/>
    <s v="Xylosma"/>
    <x v="4"/>
    <s v="SALICACEAE"/>
    <s v="Arbusto"/>
    <n v="18.5"/>
    <n v="17.5"/>
    <n v="18.5"/>
    <n v="20"/>
    <n v="5"/>
    <n v="2.5"/>
    <n v="8"/>
    <n v="6"/>
    <n v="37.292760691587318"/>
    <n v="11.870654411218503"/>
    <n v="0.11870654411218502"/>
    <n v="1.1067236855252674E-2"/>
    <n v="0.11067236855252674"/>
    <n v="0.22134473710505348"/>
    <s v="I"/>
    <n v="4"/>
    <s v="Bueno"/>
  </r>
  <r>
    <d v="2022-11-09T00:00:00"/>
    <s v="Mezcla de árboles plantados"/>
    <x v="1"/>
    <n v="3"/>
    <n v="10"/>
    <s v="Hayuelo"/>
    <s v="Dodonaea"/>
    <x v="11"/>
    <s v="SAPINDACEAE"/>
    <s v="Arbusto"/>
    <n v="20.5"/>
    <n v="14.5"/>
    <n v="11.5"/>
    <n v="14.5"/>
    <n v="2.5"/>
    <n v="1.8"/>
    <n v="3"/>
    <n v="3"/>
    <n v="31.192947920964443"/>
    <n v="9.9290237024591015"/>
    <n v="9.9290237024591013E-2"/>
    <n v="7.7428879814207072E-3"/>
    <n v="5.5748793466229095E-2"/>
    <n v="7.7428879814207069E-2"/>
    <s v="I"/>
    <n v="4"/>
    <s v="Bueno"/>
  </r>
  <r>
    <d v="2022-11-09T00:00:00"/>
    <s v="Mezcla de árboles plantados"/>
    <x v="1"/>
    <n v="3"/>
    <n v="11"/>
    <s v="Borrachero"/>
    <s v="Brugmansia"/>
    <x v="12"/>
    <s v="SOLANACEAE"/>
    <s v="Arbusto"/>
    <n v="22.5"/>
    <n v="17"/>
    <n v="14"/>
    <n v="11"/>
    <n v="2.5"/>
    <n v="2.5"/>
    <n v="6"/>
    <n v="5"/>
    <n v="33.350412291304586"/>
    <n v="10.615765940627657"/>
    <n v="0.10615765940627657"/>
    <n v="8.8510042726980299E-3"/>
    <n v="8.8510042726980293E-2"/>
    <n v="8.8510042726980293E-2"/>
    <s v="I"/>
    <n v="4"/>
    <s v="Bueno"/>
  </r>
  <r>
    <d v="2022-11-09T00:00:00"/>
    <s v="Mezcla de árboles plantados"/>
    <x v="1"/>
    <n v="3"/>
    <n v="12"/>
    <s v="Nogal "/>
    <s v="Juglans "/>
    <x v="13"/>
    <s v="JUGLANDACEAE"/>
    <s v="Árbol "/>
    <n v="36"/>
    <m/>
    <m/>
    <m/>
    <n v="7"/>
    <n v="4"/>
    <n v="4"/>
    <n v="5"/>
    <n v="36"/>
    <n v="11.459155902616464"/>
    <n v="0.11459155902616464"/>
    <n v="1.0313240312354817E-2"/>
    <n v="0.24751776749651561"/>
    <n v="0.43315609311890235"/>
    <s v="I"/>
    <n v="6"/>
    <s v="Bueno"/>
  </r>
  <r>
    <d v="2022-11-09T00:00:00"/>
    <s v="Mezcla de árboles plantados"/>
    <x v="1"/>
    <n v="4"/>
    <n v="13"/>
    <s v="Hayuelo"/>
    <s v="Dodonaea"/>
    <x v="11"/>
    <s v="SAPINDACEAE"/>
    <s v="Arbusto"/>
    <n v="22"/>
    <n v="16.5"/>
    <n v="21"/>
    <m/>
    <n v="0.25"/>
    <n v="1.5"/>
    <n v="3"/>
    <n v="3"/>
    <n v="34.601300553591912"/>
    <n v="11.013936041024975"/>
    <n v="0.11013936041024974"/>
    <n v="9.5274127808385838E-3"/>
    <n v="5.7164476685031503E-2"/>
    <n v="9.5274127808385838E-3"/>
    <s v="I"/>
    <n v="4"/>
    <s v="Bueno"/>
  </r>
  <r>
    <d v="2022-11-09T00:00:00"/>
    <s v="Mezcla de árboles plantados"/>
    <x v="1"/>
    <n v="4"/>
    <n v="14"/>
    <s v="Sauco"/>
    <s v="Sambucus"/>
    <x v="0"/>
    <s v="ADOXACEAE"/>
    <s v="Arbusto"/>
    <n v="22"/>
    <n v="16.5"/>
    <n v="21"/>
    <m/>
    <n v="4"/>
    <n v="1.7"/>
    <n v="5"/>
    <n v="4.5"/>
    <n v="34.601300553591912"/>
    <n v="11.013936041024975"/>
    <n v="0.11013936041024974"/>
    <n v="9.5274127808385838E-3"/>
    <n v="6.4786406909702374E-2"/>
    <n v="0.15243860449341734"/>
    <s v="I"/>
    <n v="4"/>
    <s v="Bueno"/>
  </r>
  <r>
    <d v="2022-11-09T00:00:00"/>
    <s v="Mezcla de árboles plantados"/>
    <x v="1"/>
    <n v="4"/>
    <n v="15"/>
    <s v="Ciro"/>
    <s v="Baccharis"/>
    <x v="10"/>
    <s v="ASTERACEAE"/>
    <s v="Arbusto"/>
    <n v="19"/>
    <n v="13"/>
    <n v="13"/>
    <n v="12.5"/>
    <n v="4"/>
    <n v="3"/>
    <n v="5"/>
    <n v="4.5"/>
    <n v="29.244657631779518"/>
    <n v="9.3088636422556643"/>
    <n v="9.3088636422556645E-2"/>
    <n v="6.8058632539671751E-3"/>
    <n v="8.1670359047606098E-2"/>
    <n v="0.1088938120634748"/>
    <s v="I"/>
    <n v="4"/>
    <s v="Bueno"/>
  </r>
  <r>
    <d v="2022-11-09T00:00:00"/>
    <s v="Mezcla de árboles plantados"/>
    <x v="1"/>
    <n v="5"/>
    <n v="16"/>
    <s v="Cerezo"/>
    <s v="Prunus "/>
    <x v="2"/>
    <s v="ROSACEAE"/>
    <s v="Arbusto"/>
    <n v="25.5"/>
    <m/>
    <m/>
    <m/>
    <n v="6.5"/>
    <n v="6"/>
    <n v="2"/>
    <n v="2"/>
    <n v="25.5"/>
    <n v="8.1169020976866619"/>
    <n v="8.1169020976866624E-2"/>
    <n v="5.1745250872752471E-3"/>
    <n v="0.12418860209460593"/>
    <n v="0.13453765226915643"/>
    <e v="#NAME?"/>
    <n v="4"/>
    <s v="Bueno"/>
  </r>
  <r>
    <d v="2022-11-09T00:00:00"/>
    <s v="Mezcla de árboles plantados"/>
    <x v="1"/>
    <n v="5"/>
    <n v="17"/>
    <s v="Velitas"/>
    <s v="Abatia"/>
    <x v="14"/>
    <s v="SALICACEAE"/>
    <s v="Arbusto"/>
    <n v="18.5"/>
    <n v="12"/>
    <m/>
    <m/>
    <n v="4"/>
    <n v="1.5"/>
    <n v="4"/>
    <n v="4"/>
    <n v="22.051077071199945"/>
    <n v="7.0190758327636509"/>
    <n v="7.0190758327636507E-2"/>
    <n v="3.869454553921705E-3"/>
    <n v="2.321672732353023E-2"/>
    <n v="6.191127286274728E-2"/>
    <e v="#NAME?"/>
    <n v="4"/>
    <s v="Bueno"/>
  </r>
  <r>
    <d v="2022-11-09T00:00:00"/>
    <s v="Mezcla de árboles plantados"/>
    <x v="1"/>
    <n v="5"/>
    <n v="18"/>
    <s v="Dividivi de tierra fría"/>
    <s v="Tara"/>
    <x v="15"/>
    <s v="FABACEAE"/>
    <s v="Arbusto"/>
    <n v="26.5"/>
    <n v="19"/>
    <m/>
    <m/>
    <n v="7"/>
    <n v="6"/>
    <n v="4"/>
    <n v="3"/>
    <n v="32.607514471360737"/>
    <n v="10.379294220115144"/>
    <n v="0.10379294220115144"/>
    <n v="8.461074662122885E-3"/>
    <n v="0.20306579189094925"/>
    <n v="0.23691009053944079"/>
    <s v="I"/>
    <n v="4"/>
    <s v="Bueno"/>
  </r>
  <r>
    <d v="2022-11-09T00:00:00"/>
    <s v="Mezcla de árboles plantados"/>
    <x v="1"/>
    <n v="5"/>
    <n v="19"/>
    <s v="Cerezo"/>
    <s v="Prunus "/>
    <x v="2"/>
    <s v="ROSACEAE"/>
    <s v="Arbusto"/>
    <n v="16"/>
    <n v="7"/>
    <m/>
    <m/>
    <n v="4"/>
    <n v="1.5"/>
    <n v="3"/>
    <n v="3"/>
    <n v="17.464249196572979"/>
    <n v="5.5590431740465025"/>
    <n v="5.5590431740465025E-2"/>
    <n v="2.4271128821514031E-3"/>
    <n v="1.4562677292908419E-2"/>
    <n v="3.8833806114422449E-2"/>
    <e v="#NAME?"/>
    <n v="4"/>
    <s v="Bueno"/>
  </r>
  <r>
    <d v="2022-11-09T00:00:00"/>
    <s v="Mezcla de árboles plantados"/>
    <x v="2"/>
    <n v="1"/>
    <n v="1"/>
    <s v="Corono"/>
    <s v="Xylosma"/>
    <x v="4"/>
    <s v="SALICACEAE"/>
    <s v="Arbusto"/>
    <n v="23"/>
    <n v="20"/>
    <n v="145"/>
    <n v="14"/>
    <n v="4"/>
    <n v="1.5"/>
    <n v="5"/>
    <n v="4.5"/>
    <n v="148.82876066137217"/>
    <n v="47.373665866995999"/>
    <n v="0.47373665866996001"/>
    <n v="0.1762640994742741"/>
    <n v="1.0575845968456445"/>
    <n v="2.8202255915883856"/>
    <s v="IV"/>
    <n v="4"/>
    <s v="Bueno"/>
  </r>
  <r>
    <d v="2022-11-09T00:00:00"/>
    <s v="Mezcla de árboles plantados"/>
    <x v="2"/>
    <n v="1"/>
    <n v="2"/>
    <s v="Sauce"/>
    <s v="Salix "/>
    <x v="16"/>
    <s v="SALICACEAE"/>
    <s v="Árbol"/>
    <n v="81"/>
    <n v="91"/>
    <n v="104.5"/>
    <n v="47"/>
    <n v="12"/>
    <n v="1.7"/>
    <n v="10"/>
    <n v="12"/>
    <n v="167.24607618715604"/>
    <n v="53.236079475819224"/>
    <n v="0.5323607947581922"/>
    <n v="0.22258813509795888"/>
    <n v="1.5135993186661203"/>
    <n v="10.684230484702027"/>
    <s v="V"/>
    <n v="4"/>
    <s v="Bueno"/>
  </r>
  <r>
    <d v="2022-11-09T00:00:00"/>
    <s v="Mezcla de árboles plantados"/>
    <x v="2"/>
    <n v="2"/>
    <n v="3"/>
    <s v="Dividivi de tierra fría"/>
    <s v="Tara"/>
    <x v="15"/>
    <s v="FABACEAE"/>
    <s v="Arbusto"/>
    <n v="30"/>
    <n v="28"/>
    <m/>
    <m/>
    <n v="5"/>
    <n v="1.7"/>
    <n v="4"/>
    <n v="4"/>
    <n v="41.036569057366385"/>
    <n v="13.062345626023561"/>
    <n v="0.13062345626023561"/>
    <n v="1.3400846208337591E-2"/>
    <n v="9.1125754216695623E-2"/>
    <n v="0.26801692416675182"/>
    <s v="I"/>
    <n v="4"/>
    <s v="Bueno"/>
  </r>
  <r>
    <d v="2022-11-09T00:00:00"/>
    <s v="Mezcla de árboles plantados"/>
    <x v="2"/>
    <n v="2"/>
    <n v="4"/>
    <s v="Corono"/>
    <s v="Xylosma"/>
    <x v="4"/>
    <s v="SALICACEAE"/>
    <s v="Arbusto"/>
    <n v="16.5"/>
    <n v="13"/>
    <n v="11"/>
    <n v="9"/>
    <n v="7"/>
    <n v="2"/>
    <n v="4"/>
    <n v="3"/>
    <n v="25.362373705944798"/>
    <n v="8.0730942876900542"/>
    <n v="8.0730942876900538E-2"/>
    <n v="5.1188208571930835E-3"/>
    <n v="4.0950566857544668E-2"/>
    <n v="0.14332698400140634"/>
    <e v="#NAME?"/>
    <n v="4"/>
    <s v="Bueno"/>
  </r>
  <r>
    <d v="2022-11-09T00:00:00"/>
    <s v="Mezcla de árboles plantados"/>
    <x v="2"/>
    <n v="2"/>
    <n v="5"/>
    <s v="No registra"/>
    <s v="Viburnum"/>
    <x v="17"/>
    <s v="ADOXACEAE"/>
    <s v="Arbusto"/>
    <n v="8.5"/>
    <n v="8.5"/>
    <n v="7.5"/>
    <n v="8"/>
    <n v="2.5"/>
    <n v="2.5"/>
    <n v="4"/>
    <n v="3"/>
    <n v="16.27114009527298"/>
    <n v="5.1792647518068549"/>
    <n v="5.1792647518068551E-2"/>
    <n v="2.1068135591789643E-3"/>
    <n v="2.1068135591789643E-2"/>
    <n v="2.1068135591789643E-2"/>
    <e v="#NAME?"/>
    <n v="4"/>
    <s v="Bueno"/>
  </r>
  <r>
    <d v="2022-11-09T00:00:00"/>
    <s v="Mezcla de árboles plantados"/>
    <x v="2"/>
    <n v="2"/>
    <n v="6"/>
    <s v="No registra"/>
    <s v="Varronia "/>
    <x v="18"/>
    <s v="BORAGINACEAE"/>
    <s v="Arbusto"/>
    <n v="30"/>
    <n v="28"/>
    <n v="12"/>
    <n v="8.5"/>
    <n v="6"/>
    <n v="1.7"/>
    <n v="4"/>
    <n v="3"/>
    <n v="43.591857037754195"/>
    <n v="13.875719052227613"/>
    <n v="0.13875719052227611"/>
    <n v="1.5121709030518701E-2"/>
    <n v="0.10282762140752716"/>
    <n v="0.36292101673244881"/>
    <s v="I"/>
    <n v="4"/>
    <s v="Bueno"/>
  </r>
  <r>
    <d v="2022-11-09T00:00:00"/>
    <s v="Mezcla de árboles plantados"/>
    <x v="2"/>
    <n v="3"/>
    <n v="7"/>
    <s v="Arboloco"/>
    <s v="Smallanthus"/>
    <x v="6"/>
    <s v="ASTERACEAE"/>
    <s v="Árbol"/>
    <n v="50.5"/>
    <n v="39.5"/>
    <n v="24.5"/>
    <n v="28"/>
    <n v="5"/>
    <n v="5"/>
    <n v="8"/>
    <n v="3"/>
    <n v="74.126580927491858"/>
    <n v="23.595223538223483"/>
    <n v="0.23595223538223484"/>
    <n v="4.3725831177709604E-2"/>
    <n v="0.87451662355419213"/>
    <n v="0.87451662355419213"/>
    <s v="II"/>
    <n v="4"/>
    <s v="Bueno"/>
  </r>
  <r>
    <d v="2022-11-09T00:00:00"/>
    <s v="Mezcla de árboles plantados"/>
    <x v="2"/>
    <n v="3"/>
    <n v="8"/>
    <s v="Corono"/>
    <s v="Xylosma"/>
    <x v="4"/>
    <s v="SALICACEAE"/>
    <s v="Arbusto"/>
    <n v="14"/>
    <n v="9"/>
    <n v="6"/>
    <n v="5"/>
    <n v="5"/>
    <n v="4"/>
    <n v="3"/>
    <n v="2"/>
    <n v="18.384776310850235"/>
    <n v="5.8520560550211895"/>
    <n v="5.8520560550211896E-2"/>
    <n v="2.6897185382530314E-3"/>
    <n v="4.3035496612048502E-2"/>
    <n v="5.3794370765060627E-2"/>
    <e v="#NAME?"/>
    <n v="4"/>
    <s v="Bueno"/>
  </r>
  <r>
    <d v="2022-11-09T00:00:00"/>
    <s v="Mezcla de árboles plantados"/>
    <x v="2"/>
    <n v="3"/>
    <n v="9"/>
    <s v="Arboloco"/>
    <s v="Smallanthus"/>
    <x v="6"/>
    <s v="ASTERACEAE"/>
    <s v="Árbol"/>
    <n v="60.5"/>
    <n v="37.5"/>
    <n v="15"/>
    <m/>
    <n v="7"/>
    <n v="7"/>
    <n v="4"/>
    <n v="6"/>
    <n v="72.742697227969217"/>
    <n v="23.154719675336828"/>
    <n v="0.2315471967533683"/>
    <n v="4.2108419068538218E-2"/>
    <n v="1.17903573391907"/>
    <n v="1.17903573391907"/>
    <s v="II"/>
    <n v="4"/>
    <s v="Bueno"/>
  </r>
  <r>
    <d v="2022-11-09T00:00:00"/>
    <s v="Mezcla de árboles plantados"/>
    <x v="2"/>
    <n v="4"/>
    <n v="10"/>
    <s v="Cajeto"/>
    <s v="Citharexylum "/>
    <x v="19"/>
    <s v="VERBENACEAE"/>
    <s v="Árbol"/>
    <n v="65"/>
    <n v="37.5"/>
    <n v="15"/>
    <m/>
    <n v="8"/>
    <n v="2.5"/>
    <n v="10"/>
    <n v="11"/>
    <n v="76.526139325069835"/>
    <n v="24.359026698647888"/>
    <n v="0.24359026698647887"/>
    <n v="4.6602556774095603E-2"/>
    <n v="0.46602556774095605"/>
    <n v="1.4912818167710593"/>
    <s v="II"/>
    <n v="4"/>
    <s v="Bueno"/>
  </r>
  <r>
    <d v="2022-11-09T00:00:00"/>
    <s v="Mezcla de árboles plantados"/>
    <x v="2"/>
    <n v="4"/>
    <n v="11"/>
    <s v="Corono"/>
    <s v="Xylosma"/>
    <x v="4"/>
    <s v="SALICACEAE"/>
    <s v="Arbusto"/>
    <n v="13"/>
    <n v="9"/>
    <n v="9"/>
    <n v="6"/>
    <n v="3.5"/>
    <n v="3.5"/>
    <n v="3"/>
    <n v="2"/>
    <n v="19.157244060668017"/>
    <n v="6.0979401765463361"/>
    <n v="6.0979401765463362E-2"/>
    <n v="2.9204932057362793E-3"/>
    <n v="4.0886904880307912E-2"/>
    <n v="4.0886904880307912E-2"/>
    <e v="#NAME?"/>
    <n v="4"/>
    <s v="Bueno"/>
  </r>
  <r>
    <d v="2022-11-09T00:00:00"/>
    <s v="Mezcla de árboles plantados"/>
    <x v="2"/>
    <n v="4"/>
    <n v="12"/>
    <s v="Corono"/>
    <s v="Xylosma"/>
    <x v="4"/>
    <s v="SALICACEAE"/>
    <s v="Arbusto"/>
    <n v="9"/>
    <n v="6"/>
    <n v="9"/>
    <n v="9"/>
    <n v="4"/>
    <n v="3.5"/>
    <n v="3"/>
    <n v="2"/>
    <n v="16.703293088490067"/>
    <n v="5.3168233218917704"/>
    <n v="5.3168233218917706E-2"/>
    <n v="2.2202114561319401E-3"/>
    <n v="3.108296038584716E-2"/>
    <n v="3.5523383298111041E-2"/>
    <e v="#NAME?"/>
    <n v="4"/>
    <s v="Bueno"/>
  </r>
  <r>
    <d v="2022-11-09T00:00:00"/>
    <s v="Mezcla de árboles plantados"/>
    <x v="2"/>
    <n v="4"/>
    <n v="13"/>
    <s v="Durazno"/>
    <s v="Prunus "/>
    <x v="20"/>
    <s v="ROSACEAE"/>
    <s v="Arbusto"/>
    <n v="27"/>
    <n v="9"/>
    <n v="9"/>
    <n v="11"/>
    <n v="6"/>
    <n v="2.5"/>
    <n v="4.5"/>
    <n v="3"/>
    <n v="31.811947441173732"/>
    <n v="10.126057369284743"/>
    <n v="0.10126057369284742"/>
    <n v="8.053240120449905E-3"/>
    <n v="8.0532401204499046E-2"/>
    <n v="0.19327776289079773"/>
    <s v="I"/>
    <n v="4"/>
    <s v="Bueno"/>
  </r>
  <r>
    <d v="2022-11-09T00:00:00"/>
    <s v="Mezcla de árboles plantados"/>
    <x v="2"/>
    <n v="4"/>
    <n v="14"/>
    <s v="Corono"/>
    <s v="Xylosma"/>
    <x v="4"/>
    <s v="SALICACEAE"/>
    <s v="Arbusto"/>
    <n v="14"/>
    <n v="8"/>
    <n v="6"/>
    <n v="6"/>
    <n v="2"/>
    <n v="1.5"/>
    <n v="2"/>
    <n v="2"/>
    <n v="18.220867158288598"/>
    <n v="5.7998821513248133"/>
    <n v="5.7998821513248131E-2"/>
    <n v="2.6419720553254628E-3"/>
    <n v="1.5851832331952777E-2"/>
    <n v="2.1135776442603702E-2"/>
    <e v="#NAME?"/>
    <n v="4"/>
    <s v="Bueno"/>
  </r>
  <r>
    <d v="2022-11-09T00:00:00"/>
    <s v="Mezcla de árboles plantados"/>
    <x v="2"/>
    <n v="5"/>
    <n v="15"/>
    <s v="Dividivi de tierra fría"/>
    <s v="Tara"/>
    <x v="15"/>
    <s v="FABACEAE"/>
    <s v="Arbusto"/>
    <n v="34"/>
    <n v="27"/>
    <n v="25"/>
    <n v="24.5"/>
    <n v="4"/>
    <n v="1.5"/>
    <n v="4"/>
    <n v="3"/>
    <n v="55.769615383289135"/>
    <n v="17.752019925168547"/>
    <n v="0.17752019925168547"/>
    <n v="2.4750583087578378E-2"/>
    <n v="0.14850349852547026"/>
    <n v="0.39600932940125405"/>
    <s v="I"/>
    <n v="4"/>
    <s v="Bueno"/>
  </r>
  <r>
    <d v="2022-11-09T00:00:00"/>
    <s v="Mezcla de árboles plantados"/>
    <x v="2"/>
    <n v="5"/>
    <n v="16"/>
    <s v="Corono"/>
    <s v="Xylosma"/>
    <x v="4"/>
    <s v="SALICACEAE"/>
    <s v="Arbusto"/>
    <n v="8.5"/>
    <n v="9"/>
    <m/>
    <m/>
    <n v="4"/>
    <n v="1.5"/>
    <n v="4"/>
    <n v="3"/>
    <n v="12.379418403139947"/>
    <n v="3.9404912629250006"/>
    <n v="3.9404912629250007E-2"/>
    <n v="1.2195247514416481E-3"/>
    <n v="7.3171485086498886E-3"/>
    <n v="1.951239602306637E-2"/>
    <e v="#NAME?"/>
    <n v="4"/>
    <s v="Bueno"/>
  </r>
  <r>
    <d v="2022-11-09T00:00:00"/>
    <s v="Mezcla de árboles plantados"/>
    <x v="3"/>
    <n v="1"/>
    <n v="1"/>
    <s v="Cajeto"/>
    <s v="Citharexylum "/>
    <x v="19"/>
    <s v="VERBENACEAE"/>
    <s v="Árbol"/>
    <n v="38.5"/>
    <m/>
    <m/>
    <m/>
    <n v="6"/>
    <n v="1.5"/>
    <n v="5"/>
    <n v="4"/>
    <n v="38.5"/>
    <n v="12.254930618075941"/>
    <n v="0.1225493061807594"/>
    <n v="1.1795370719898092E-2"/>
    <n v="7.0772224319388552E-2"/>
    <n v="0.28308889727755421"/>
    <s v="I"/>
    <n v="4"/>
    <s v="Bueno"/>
  </r>
  <r>
    <d v="2022-11-09T00:00:00"/>
    <s v="Mezcla de árboles plantados"/>
    <x v="3"/>
    <n v="1"/>
    <n v="2"/>
    <s v="Corono"/>
    <s v="Xylosma"/>
    <x v="4"/>
    <s v="SALICACEAE"/>
    <s v="Arbusto"/>
    <n v="22"/>
    <n v="24"/>
    <n v="20"/>
    <n v="16"/>
    <n v="5"/>
    <n v="1.5"/>
    <n v="6"/>
    <n v="5"/>
    <n v="41.42463035441596"/>
    <n v="13.185869373319745"/>
    <n v="0.13185869373319745"/>
    <n v="1.365549411728462E-2"/>
    <n v="8.1932964703707728E-2"/>
    <n v="0.27310988234569239"/>
    <s v="I"/>
    <n v="4"/>
    <s v="Bueno"/>
  </r>
  <r>
    <d v="2022-11-09T00:00:00"/>
    <s v="Mezcla de árboles plantados"/>
    <x v="3"/>
    <n v="2"/>
    <n v="3"/>
    <s v="Dividivi de tierra fría"/>
    <s v="Tara"/>
    <x v="15"/>
    <s v="FABACEAE"/>
    <s v="Arbusto"/>
    <n v="42"/>
    <n v="33.5"/>
    <n v="28"/>
    <n v="18"/>
    <n v="6"/>
    <n v="2.5"/>
    <n v="9"/>
    <n v="8"/>
    <n v="63.20007911387453"/>
    <n v="20.117209989543969"/>
    <n v="0.20117209989543969"/>
    <n v="3.1785231572240148E-2"/>
    <n v="0.31785231572240147"/>
    <n v="0.76284555773376361"/>
    <s v="I"/>
    <n v="4"/>
    <s v="Bueno"/>
  </r>
  <r>
    <d v="2022-11-09T00:00:00"/>
    <s v="Mezcla de árboles plantados"/>
    <x v="3"/>
    <n v="2"/>
    <n v="4"/>
    <s v="Corono"/>
    <s v="Xylosma"/>
    <x v="4"/>
    <s v="SALICACEAE"/>
    <s v="Arbusto"/>
    <n v="15"/>
    <n v="14"/>
    <n v="14"/>
    <n v="9"/>
    <n v="3"/>
    <n v="2.5"/>
    <n v="2"/>
    <n v="2"/>
    <n v="26.419689627245813"/>
    <n v="8.4096483982596908"/>
    <n v="8.4096483982596906E-2"/>
    <n v="5.5545075139071488E-3"/>
    <n v="5.554507513907149E-2"/>
    <n v="6.6654090166885782E-2"/>
    <e v="#NAME?"/>
    <n v="4"/>
    <s v="Bueno"/>
  </r>
  <r>
    <d v="2022-11-09T00:00:00"/>
    <s v="Mezcla de árboles plantados"/>
    <x v="3"/>
    <n v="2"/>
    <n v="5"/>
    <s v="Cajeto"/>
    <s v="Citharexylum "/>
    <x v="19"/>
    <s v="VERBENACEAE"/>
    <s v="Árbol"/>
    <n v="51"/>
    <m/>
    <m/>
    <m/>
    <n v="7"/>
    <n v="3.5"/>
    <n v="7"/>
    <n v="9"/>
    <n v="51"/>
    <n v="16.233804195373324"/>
    <n v="0.16233804195373325"/>
    <n v="2.0698100349100988E-2"/>
    <n v="0.28977340488741382"/>
    <n v="0.57954680977482764"/>
    <s v="I"/>
    <n v="4"/>
    <s v="Bueno"/>
  </r>
  <r>
    <d v="2022-11-09T00:00:00"/>
    <s v="Mezcla de árboles plantados"/>
    <x v="3"/>
    <n v="3"/>
    <n v="6"/>
    <s v="Corono"/>
    <s v="Xylosma"/>
    <x v="4"/>
    <s v="SALICACEAE"/>
    <s v="Arbusto"/>
    <n v="14"/>
    <n v="13"/>
    <n v="9"/>
    <n v="8"/>
    <n v="6"/>
    <n v="6"/>
    <n v="4"/>
    <n v="4"/>
    <n v="22.583179581272429"/>
    <n v="7.1884493221829322"/>
    <n v="7.1884493221829326E-2"/>
    <n v="4.0584510488433315E-3"/>
    <n v="9.7402825172239957E-2"/>
    <n v="9.7402825172239957E-2"/>
    <e v="#NAME?"/>
    <n v="4"/>
    <s v="Bueno"/>
  </r>
  <r>
    <d v="2022-11-09T00:00:00"/>
    <s v="Mezcla de árboles plantados"/>
    <x v="3"/>
    <n v="3"/>
    <n v="7"/>
    <s v="No registra"/>
    <s v="Varronia "/>
    <x v="18"/>
    <s v="BORAGINACEAE"/>
    <s v="Arbusto"/>
    <n v="13.5"/>
    <n v="9"/>
    <n v="7.5"/>
    <n v="8"/>
    <n v="3"/>
    <n v="2"/>
    <n v="1.5"/>
    <n v="1.5"/>
    <n v="19.58315602756614"/>
    <n v="6.233512166253993"/>
    <n v="6.2335121662539933E-2"/>
    <n v="3.0517960337870945E-3"/>
    <n v="2.4414368270296756E-2"/>
    <n v="3.6621552405445137E-2"/>
    <e v="#NAME?"/>
    <n v="4"/>
    <s v="Bueno"/>
  </r>
  <r>
    <d v="2022-11-09T00:00:00"/>
    <s v="Mezcla de árboles plantados"/>
    <x v="3"/>
    <n v="3"/>
    <n v="8"/>
    <s v="Dividivi de tierra fría"/>
    <s v="Tara"/>
    <x v="15"/>
    <s v="FABACEAE"/>
    <s v="Arbusto"/>
    <n v="29"/>
    <n v="25"/>
    <n v="19.5"/>
    <m/>
    <n v="6"/>
    <n v="5"/>
    <n v="4.5"/>
    <n v="6"/>
    <n v="42.968011357287644"/>
    <n v="13.677142804682056"/>
    <n v="0.13677142804682055"/>
    <n v="1.4691990684170588E-2"/>
    <n v="0.29383981368341178"/>
    <n v="0.35260777642009411"/>
    <s v="I"/>
    <n v="4"/>
    <s v="Bueno"/>
  </r>
  <r>
    <d v="2022-11-09T00:00:00"/>
    <s v="Mezcla de árboles plantados"/>
    <x v="3"/>
    <n v="3"/>
    <n v="9"/>
    <s v="Corono"/>
    <s v="Xylosma"/>
    <x v="4"/>
    <s v="SALICACEAE"/>
    <s v="Arbusto"/>
    <n v="10.5"/>
    <n v="13"/>
    <n v="9"/>
    <n v="8"/>
    <n v="4"/>
    <n v="1.5"/>
    <n v="3"/>
    <n v="2"/>
    <n v="20.59732992404598"/>
    <n v="6.5563337438130613"/>
    <n v="6.5563337438130614E-2"/>
    <n v="3.3760742303368296E-3"/>
    <n v="2.0256445382020979E-2"/>
    <n v="5.4017187685389274E-2"/>
    <e v="#NAME?"/>
    <n v="4"/>
    <s v="Bueno"/>
  </r>
  <r>
    <d v="2022-11-09T00:00:00"/>
    <s v="Mezcla de árboles plantados"/>
    <x v="3"/>
    <n v="3"/>
    <n v="10"/>
    <s v="Roble"/>
    <s v="Quercus"/>
    <x v="21"/>
    <s v="FAGACEAE"/>
    <s v="Árbol"/>
    <n v="38"/>
    <n v="36"/>
    <n v="16"/>
    <n v="12"/>
    <n v="5"/>
    <n v="2"/>
    <n v="6"/>
    <n v="5"/>
    <n v="56.0357029044876"/>
    <n v="17.836718213756157"/>
    <n v="0.17836718213756156"/>
    <n v="2.4987326065427563E-2"/>
    <n v="0.19989860852342051"/>
    <n v="0.49974652130855124"/>
    <s v="I"/>
    <n v="4"/>
    <s v="Bueno"/>
  </r>
  <r>
    <d v="2022-11-09T00:00:00"/>
    <s v="Mezcla de árboles plantados"/>
    <x v="3"/>
    <n v="4"/>
    <n v="11"/>
    <s v="Arboloco"/>
    <s v="Smallanthus"/>
    <x v="6"/>
    <s v="ASTERACEAE"/>
    <s v="Árbol"/>
    <n v="38.5"/>
    <n v="34.5"/>
    <n v="11"/>
    <m/>
    <n v="6"/>
    <n v="6"/>
    <n v="6"/>
    <n v="5"/>
    <n v="52.853571307906904"/>
    <n v="16.823814267426712"/>
    <n v="0.16823814267426712"/>
    <n v="2.2229966676360482E-2"/>
    <n v="0.53351920023265154"/>
    <n v="0.53351920023265154"/>
    <s v="I"/>
    <n v="4"/>
    <s v="Bueno"/>
  </r>
  <r>
    <d v="2022-11-09T00:00:00"/>
    <s v="Mezcla de árboles plantados"/>
    <x v="3"/>
    <n v="4"/>
    <n v="12"/>
    <s v="Nogal "/>
    <s v="Juglans "/>
    <x v="13"/>
    <s v="JUGLANDACEAE"/>
    <s v="Árbol"/>
    <n v="33"/>
    <n v="15.5"/>
    <n v="8.5"/>
    <m/>
    <n v="6"/>
    <n v="1.7"/>
    <n v="8"/>
    <n v="7"/>
    <n v="37.436613094669767"/>
    <n v="11.916444053270942"/>
    <n v="0.11916444053270941"/>
    <n v="1.1152782637164564E-2"/>
    <n v="0.11375838289907855"/>
    <n v="0.40150017493792434"/>
    <s v="I"/>
    <n v="6"/>
    <s v="Bueno"/>
  </r>
  <r>
    <d v="2022-11-09T00:00:00"/>
    <s v="Mezcla de árboles plantados"/>
    <x v="3"/>
    <n v="5"/>
    <n v="13"/>
    <s v="Durazno"/>
    <s v="Prunus "/>
    <x v="20"/>
    <s v="ROSACEAE"/>
    <s v="Árbol"/>
    <n v="255"/>
    <n v="165"/>
    <m/>
    <m/>
    <n v="5"/>
    <n v="4"/>
    <n v="9"/>
    <n v="8"/>
    <n v="303.7268509697488"/>
    <n v="96.679259363141895"/>
    <n v="0.96679259363141901"/>
    <n v="0.73410217501136732"/>
    <n v="11.745634800181877"/>
    <n v="14.682043500227346"/>
    <s v="IX"/>
    <n v="4"/>
    <s v="Bueno"/>
  </r>
  <r>
    <d v="2022-11-09T00:00:00"/>
    <s v="Mezcla de árboles plantados"/>
    <x v="3"/>
    <n v="5"/>
    <n v="14"/>
    <s v="Dividivi de tierra fría"/>
    <s v="Tara"/>
    <x v="15"/>
    <s v="FABACEAE"/>
    <s v="Arbusto"/>
    <n v="16"/>
    <m/>
    <m/>
    <m/>
    <n v="4"/>
    <n v="4"/>
    <n v="3.5"/>
    <n v="3.5"/>
    <n v="16"/>
    <n v="5.0929581789406511"/>
    <n v="5.0929581789406514E-2"/>
    <n v="2.0371832715762607E-3"/>
    <n v="3.2594932345220172E-2"/>
    <n v="3.2594932345220172E-2"/>
    <e v="#NAME?"/>
    <n v="4"/>
    <s v="Bueno"/>
  </r>
  <r>
    <d v="2022-11-09T00:00:00"/>
    <s v="Mezcla de árboles plantados"/>
    <x v="3"/>
    <n v="5"/>
    <n v="15"/>
    <s v="Corono"/>
    <s v="Xylosma"/>
    <x v="4"/>
    <s v="SALICACEAE"/>
    <s v="Arbusto"/>
    <n v="11.5"/>
    <n v="10"/>
    <n v="8"/>
    <n v="8"/>
    <n v="3"/>
    <n v="1.4"/>
    <n v="4"/>
    <n v="3"/>
    <n v="18.980252896102307"/>
    <n v="6.0416021390978889"/>
    <n v="6.0416021390978888E-2"/>
    <n v="2.8667784124427648E-3"/>
    <n v="1.605395910967948E-2"/>
    <n v="3.4401340949313179E-2"/>
    <e v="#NAME?"/>
    <n v="4"/>
    <s v="Bueno"/>
  </r>
  <r>
    <d v="2022-11-10T00:00:00"/>
    <s v="Plantación de latifoliadas Sauce"/>
    <x v="4"/>
    <n v="1"/>
    <n v="1"/>
    <s v="Cajeto"/>
    <s v="Citharexylum"/>
    <x v="19"/>
    <s v="VERBENACEAE"/>
    <s v="arbol"/>
    <n v="78"/>
    <n v="43"/>
    <n v="37"/>
    <m/>
    <n v="12"/>
    <n v="2.1"/>
    <n v="7"/>
    <n v="7"/>
    <n v="96.446876569435886"/>
    <n v="30.699994303599244"/>
    <n v="0.30699994303599243"/>
    <n v="7.402296403204052E-2"/>
    <n v="0.62179289786914038"/>
    <n v="3.5531022735379452"/>
    <s v="II"/>
    <n v="4"/>
    <s v="Bueno"/>
  </r>
  <r>
    <d v="2022-11-10T00:00:00"/>
    <s v="Plantación de latifoliadas Sauce"/>
    <x v="4"/>
    <n v="1"/>
    <n v="2"/>
    <s v="Cajeto"/>
    <s v="Citharexylum"/>
    <x v="19"/>
    <s v="VERBENACEAE"/>
    <s v="arbol"/>
    <n v="74"/>
    <n v="63"/>
    <m/>
    <m/>
    <n v="8"/>
    <n v="1.7"/>
    <n v="9"/>
    <n v="8"/>
    <n v="97.185389848474657"/>
    <n v="30.935070381395295"/>
    <n v="0.30935070381395297"/>
    <n v="7.5160921875147585E-2"/>
    <n v="0.51109426875100361"/>
    <n v="2.4051495000047227"/>
    <s v="II"/>
    <n v="4"/>
    <s v="Bueno"/>
  </r>
  <r>
    <d v="2022-11-10T00:00:00"/>
    <s v="Plantación de latifoliadas Sauce"/>
    <x v="4"/>
    <n v="4"/>
    <n v="3"/>
    <s v="Sauce"/>
    <s v="Salix"/>
    <x v="16"/>
    <s v="SALICACEAE"/>
    <s v="arbol"/>
    <n v="134.5"/>
    <n v="86"/>
    <n v="64"/>
    <m/>
    <n v="10"/>
    <n v="2.2000000000000002"/>
    <n v="10"/>
    <n v="10"/>
    <n v="171.99491271546376"/>
    <n v="54.747681090650282"/>
    <n v="0.5474768109065028"/>
    <n v="0.23540806576401102"/>
    <n v="2.0715909787232971"/>
    <n v="9.4163226305604404"/>
    <s v="V"/>
    <n v="4"/>
    <s v="Bueno"/>
  </r>
  <r>
    <d v="2022-11-10T00:00:00"/>
    <s v="Plantación de latifoliadas Sauce"/>
    <x v="4"/>
    <n v="5"/>
    <n v="4"/>
    <s v="Sauce"/>
    <s v="Salix"/>
    <x v="16"/>
    <s v="SALICACEAE"/>
    <s v="arbol"/>
    <n v="82"/>
    <n v="46.5"/>
    <m/>
    <m/>
    <n v="12"/>
    <n v="7"/>
    <n v="8"/>
    <n v="10"/>
    <n v="94.266908297662965"/>
    <n v="30.006088851126933"/>
    <n v="0.30006088851126933"/>
    <n v="7.0714530652517746E-2"/>
    <n v="1.9800068582704968"/>
    <n v="3.3942974713208516"/>
    <s v="II"/>
    <n v="4"/>
    <s v="Bueno"/>
  </r>
  <r>
    <d v="2022-11-10T00:00:00"/>
    <s v="Plantación de latifoliadas Sauce"/>
    <x v="4"/>
    <n v="5"/>
    <n v="5"/>
    <s v="Croton"/>
    <s v="Croton"/>
    <x v="22"/>
    <s v="EUPHORBIACEAE"/>
    <s v="arbol"/>
    <n v="124.5"/>
    <n v="97"/>
    <n v="71"/>
    <n v="67"/>
    <n v="14"/>
    <n v="7"/>
    <n v="13"/>
    <n v="12"/>
    <n v="185.57815065357235"/>
    <n v="59.071360012736974"/>
    <n v="0.59071360012736973"/>
    <n v="0.27405884369387778"/>
    <n v="7.673647623428578"/>
    <n v="15.347295246857156"/>
    <s v="V"/>
    <n v="4"/>
    <s v="Bueno"/>
  </r>
  <r>
    <d v="2022-11-10T00:00:00"/>
    <s v="Plantación de latifoliadas Sauce"/>
    <x v="5"/>
    <n v="1"/>
    <n v="1"/>
    <s v="Sauce"/>
    <s v="Salix"/>
    <x v="16"/>
    <s v="SALICACEAE"/>
    <s v="arbol"/>
    <n v="227"/>
    <m/>
    <m/>
    <m/>
    <n v="13"/>
    <n v="2"/>
    <n v="10"/>
    <n v="9"/>
    <n v="227"/>
    <n v="72.256344163720485"/>
    <n v="0.72256344163720487"/>
    <n v="0.41005475312911377"/>
    <n v="3.2804380250329102"/>
    <n v="21.322847162713916"/>
    <s v="VII"/>
    <n v="4"/>
    <s v="Bueno"/>
  </r>
  <r>
    <d v="2022-11-10T00:00:00"/>
    <s v="Plantación de latifoliadas Sauce"/>
    <x v="5"/>
    <n v="1"/>
    <n v="2"/>
    <s v="Garbancillo"/>
    <s v="Duranta"/>
    <x v="7"/>
    <s v="VERBENACEAE"/>
    <s v="arbusto "/>
    <n v="20"/>
    <n v="18"/>
    <n v="11"/>
    <n v="8"/>
    <n v="3"/>
    <n v="3"/>
    <n v="4"/>
    <n v="3"/>
    <n v="30.14962686336267"/>
    <n v="9.5969242953607292"/>
    <n v="9.5969242953607287E-2"/>
    <n v="7.2335921635266415E-3"/>
    <n v="8.6803105962319702E-2"/>
    <n v="8.6803105962319702E-2"/>
    <s v="I"/>
    <n v="4"/>
    <s v="Bueno"/>
  </r>
  <r>
    <d v="2022-11-10T00:00:00"/>
    <s v="Plantación de latifoliadas Sauce"/>
    <x v="5"/>
    <n v="2"/>
    <n v="3"/>
    <s v="Sauce"/>
    <s v="Salix"/>
    <x v="16"/>
    <s v="SALICACEAE"/>
    <s v="arbusto "/>
    <n v="30"/>
    <m/>
    <m/>
    <m/>
    <n v="3"/>
    <n v="3"/>
    <n v="2.5"/>
    <n v="1"/>
    <n v="30"/>
    <n v="9.5492965855137211"/>
    <n v="9.549296585513721E-2"/>
    <n v="7.1619724391352906E-3"/>
    <n v="8.5943669269623491E-2"/>
    <n v="8.5943669269623491E-2"/>
    <s v="I"/>
    <n v="4"/>
    <s v="Bueno"/>
  </r>
  <r>
    <d v="2022-11-10T00:00:00"/>
    <s v="Plantación de latifoliadas Sauce"/>
    <x v="5"/>
    <n v="4"/>
    <n v="4"/>
    <s v="Sauce"/>
    <s v="Salix"/>
    <x v="16"/>
    <s v="SALICACEAE"/>
    <s v="Árbol"/>
    <n v="124"/>
    <n v="93.5"/>
    <m/>
    <m/>
    <n v="12"/>
    <n v="5"/>
    <n v="7"/>
    <n v="7"/>
    <n v="155.30051513114822"/>
    <n v="49.433689295679855"/>
    <n v="0.49433689295679856"/>
    <n v="0.19192693531130525"/>
    <n v="3.8385387062261049"/>
    <n v="9.2124928949426526"/>
    <s v="IV"/>
    <n v="4"/>
    <s v="Bueno"/>
  </r>
  <r>
    <d v="2022-11-10T00:00:00"/>
    <s v="Plantación de latifoliadas Sauce"/>
    <x v="5"/>
    <n v="4"/>
    <n v="5"/>
    <s v="Aliso"/>
    <s v="Alnus"/>
    <x v="5"/>
    <s v="BETULACCEAE"/>
    <s v="Árbol"/>
    <n v="47.5"/>
    <n v="24.5"/>
    <n v="16"/>
    <m/>
    <n v="9"/>
    <n v="7.5"/>
    <n v="6"/>
    <n v="5"/>
    <n v="55.789784011053491"/>
    <n v="17.758439798776703"/>
    <n v="0.17758439798776704"/>
    <n v="2.4768488018676215E-2"/>
    <n v="0.74305464056028647"/>
    <n v="0.8916655686723437"/>
    <s v="I"/>
    <n v="4"/>
    <s v="Bueno"/>
  </r>
  <r>
    <d v="2022-11-10T00:00:00"/>
    <s v="Plantación de latifoliadas Sauce"/>
    <x v="5"/>
    <n v="5"/>
    <n v="6"/>
    <s v="Croton"/>
    <s v="Croton"/>
    <x v="22"/>
    <s v="EUPHORBIACEAE"/>
    <s v="Árbol"/>
    <n v="125"/>
    <n v="92.5"/>
    <m/>
    <m/>
    <n v="15"/>
    <n v="4.5"/>
    <n v="9"/>
    <n v="8"/>
    <n v="155.50321540083985"/>
    <n v="49.498210795454817"/>
    <n v="0.49498210795454817"/>
    <n v="0.19242827338204466"/>
    <n v="3.4637089208768037"/>
    <n v="11.54569640292268"/>
    <s v="IV"/>
    <n v="4"/>
    <s v="Bueno"/>
  </r>
  <r>
    <d v="2022-11-05T00:00:00"/>
    <s v="Vegetación Secundaria Baja cultivada"/>
    <x v="6"/>
    <n v="1"/>
    <n v="1"/>
    <s v="Hayuelo"/>
    <s v="Dodonaea"/>
    <x v="11"/>
    <s v="SAPINDACEAE"/>
    <s v="Arbusto"/>
    <n v="8"/>
    <m/>
    <m/>
    <m/>
    <n v="1.9"/>
    <n v="0"/>
    <n v="3"/>
    <n v="2.2999999999999998"/>
    <n v="8"/>
    <n v="2.5464790894703255"/>
    <n v="2.5464790894703257E-2"/>
    <n v="5.0929581789406519E-4"/>
    <n v="0"/>
    <n v="3.8706482159948951E-3"/>
    <e v="#NAME?"/>
    <n v="4"/>
    <s v="Bueno"/>
  </r>
  <r>
    <d v="2022-11-05T00:00:00"/>
    <s v="Vegetación Secundaria Baja cultivada"/>
    <x v="6"/>
    <n v="1"/>
    <n v="2"/>
    <s v="Tinto"/>
    <s v="Cestrum"/>
    <x v="23"/>
    <s v="SOLANACEAE"/>
    <s v="Arbusto"/>
    <n v="3"/>
    <m/>
    <m/>
    <m/>
    <n v="1.8"/>
    <n v="0"/>
    <n v="1.5"/>
    <n v="1"/>
    <n v="3"/>
    <n v="0.95492965855137202"/>
    <n v="9.5492965855137196E-3"/>
    <n v="7.1619724391352885E-5"/>
    <n v="0"/>
    <n v="5.1566201561774078E-4"/>
    <e v="#NAME?"/>
    <n v="4"/>
    <s v="Bueno"/>
  </r>
  <r>
    <d v="2022-11-05T00:00:00"/>
    <s v="Vegetación Secundaria Baja Cultivada "/>
    <x v="6"/>
    <n v="1"/>
    <n v="3"/>
    <s v="Chilca"/>
    <s v="Baccharis"/>
    <x v="24"/>
    <s v="ASTERACEAE"/>
    <s v="Arbusto"/>
    <n v="7"/>
    <n v="7"/>
    <n v="3"/>
    <n v="3"/>
    <n v="2.2000000000000002"/>
    <n v="0"/>
    <n v="2.7"/>
    <n v="2.4"/>
    <n v="10.770329614269007"/>
    <n v="3.428302393679878"/>
    <n v="3.428302393679878E-2"/>
    <n v="9.2309866993299289E-4"/>
    <n v="0"/>
    <n v="8.123268295410338E-3"/>
    <e v="#NAME?"/>
    <n v="4"/>
    <s v="Bueno"/>
  </r>
  <r>
    <d v="2022-11-05T00:00:00"/>
    <s v="Vegetación Secundaria Baja Cultivada "/>
    <x v="6"/>
    <n v="1"/>
    <n v="4"/>
    <s v="Eugenia"/>
    <s v="Syzygium"/>
    <x v="25"/>
    <s v="MYRTACEAE"/>
    <s v="Arbusto"/>
    <n v="1"/>
    <m/>
    <m/>
    <m/>
    <n v="0.56000000000000005"/>
    <n v="0"/>
    <n v="0.5"/>
    <n v="0.2"/>
    <n v="1"/>
    <n v="0.31830988618379069"/>
    <n v="3.1830988618379071E-3"/>
    <n v="7.9577471545947685E-6"/>
    <n v="0"/>
    <n v="1.7825353626292284E-5"/>
    <e v="#NAME?"/>
    <n v="4"/>
    <s v="Bueno"/>
  </r>
  <r>
    <d v="2022-11-05T00:00:00"/>
    <s v="Vegetación Secundaria Baja Cultivada "/>
    <x v="6"/>
    <n v="1"/>
    <n v="5"/>
    <s v="Chicalá"/>
    <s v="Tecoma"/>
    <x v="26"/>
    <s v="BIGNONIACEAE"/>
    <s v="Arbusto"/>
    <n v="18"/>
    <n v="14"/>
    <n v="10"/>
    <n v="8"/>
    <n v="4"/>
    <n v="3"/>
    <n v="3"/>
    <n v="3"/>
    <n v="26.153393661244042"/>
    <n v="8.3248837596304632"/>
    <n v="8.3248837596304637E-2"/>
    <n v="5.4430990537428208E-3"/>
    <n v="6.5317188644913843E-2"/>
    <n v="8.7089584859885133E-2"/>
    <e v="#NAME?"/>
    <n v="4"/>
    <s v="Bueno"/>
  </r>
  <r>
    <d v="2022-11-05T00:00:00"/>
    <s v="Vegetación Secundaria Baja Cultivada "/>
    <x v="6"/>
    <n v="1"/>
    <n v="6"/>
    <s v="Tabaquillo"/>
    <s v="Nicotiana"/>
    <x v="27"/>
    <s v="SOLANACEAE"/>
    <s v="Arbusto"/>
    <n v="5"/>
    <m/>
    <m/>
    <m/>
    <n v="1.6"/>
    <n v="0"/>
    <n v="0.01"/>
    <n v="0.01"/>
    <n v="5"/>
    <n v="1.5915494309189535"/>
    <n v="1.5915494309189534E-2"/>
    <n v="1.9894367886486917E-4"/>
    <n v="0"/>
    <n v="1.2732395447351628E-3"/>
    <e v="#NAME?"/>
    <n v="4"/>
    <s v="Bueno"/>
  </r>
  <r>
    <d v="2022-11-05T00:00:00"/>
    <s v="Vegetación Secundaria Baja Cultivada "/>
    <x v="6"/>
    <n v="2"/>
    <n v="7"/>
    <s v="Chicalá"/>
    <s v="Tecoma"/>
    <x v="26"/>
    <s v="BIGNONIACEAE"/>
    <s v="Arbusto"/>
    <n v="21"/>
    <n v="17"/>
    <n v="155"/>
    <n v="15"/>
    <n v="3.8"/>
    <n v="2.5"/>
    <n v="3.5"/>
    <n v="4"/>
    <n v="158.05062480104277"/>
    <n v="50.309076391696927"/>
    <n v="0.50309076391696927"/>
    <n v="0.19878452392177723"/>
    <n v="1.9878452392177723"/>
    <n v="3.0215247636110139"/>
    <s v="IV"/>
    <n v="4"/>
    <s v="Bueno"/>
  </r>
  <r>
    <d v="2022-11-05T00:00:00"/>
    <s v="Vegetación Secundaria Baja Cultivada "/>
    <x v="6"/>
    <n v="2"/>
    <n v="8"/>
    <s v="Nogal "/>
    <s v="Juglans"/>
    <x v="13"/>
    <s v="JUGLANDACEAE"/>
    <s v="Árbol"/>
    <n v="11"/>
    <m/>
    <m/>
    <m/>
    <n v="3"/>
    <n v="0"/>
    <n v="1.5"/>
    <n v="1.5"/>
    <n v="11"/>
    <n v="3.5014087480216975"/>
    <n v="3.5014087480216977E-2"/>
    <n v="9.6288740570596703E-4"/>
    <n v="0"/>
    <n v="1.7331973302707408E-2"/>
    <e v="#NAME?"/>
    <n v="6"/>
    <s v="Bueno"/>
  </r>
  <r>
    <d v="2022-11-05T00:00:00"/>
    <s v="Vegetación Secundaria Baja Cultivada "/>
    <x v="6"/>
    <n v="2"/>
    <n v="9"/>
    <s v="Arboloco"/>
    <s v="Smallanthus"/>
    <x v="6"/>
    <s v="ASTERACEAE"/>
    <s v="Árbol"/>
    <n v="13"/>
    <n v="8"/>
    <m/>
    <m/>
    <n v="3"/>
    <n v="0"/>
    <n v="1"/>
    <n v="1"/>
    <n v="15.264337522473747"/>
    <n v="4.8587895394495844"/>
    <n v="4.8587895394495845E-2"/>
    <n v="1.8541550870205808E-3"/>
    <n v="0"/>
    <n v="2.224986104424697E-2"/>
    <e v="#NAME?"/>
    <n v="4"/>
    <s v="Bueno"/>
  </r>
  <r>
    <d v="2022-11-05T00:00:00"/>
    <s v="Vegetación Secundaria Baja Cultivada "/>
    <x v="6"/>
    <n v="2"/>
    <n v="10"/>
    <s v="Aliso"/>
    <s v="Alnus"/>
    <x v="5"/>
    <s v="BETULACCEAE"/>
    <s v="Arbusto"/>
    <n v="10"/>
    <m/>
    <m/>
    <m/>
    <n v="3.2"/>
    <n v="0"/>
    <n v="1.7"/>
    <n v="1.7"/>
    <n v="10"/>
    <n v="3.183098861837907"/>
    <n v="3.1830988618379068E-2"/>
    <n v="7.9577471545947667E-4"/>
    <n v="0"/>
    <n v="1.5278874536821953E-2"/>
    <e v="#NAME?"/>
    <n v="6"/>
    <s v="Bueno"/>
  </r>
  <r>
    <d v="2022-11-05T00:00:00"/>
    <s v="Vegetación Secundaria Baja Cultivada "/>
    <x v="6"/>
    <n v="2"/>
    <n v="11"/>
    <s v="Chicalá"/>
    <s v="Tecoma"/>
    <x v="26"/>
    <s v="BIGNONIACEAE"/>
    <s v="Arbusto"/>
    <n v="8"/>
    <n v="6"/>
    <m/>
    <m/>
    <n v="3.1"/>
    <n v="2.5"/>
    <n v="1.8"/>
    <n v="1.7"/>
    <n v="10"/>
    <n v="3.183098861837907"/>
    <n v="3.1830988618379068E-2"/>
    <n v="7.9577471545947667E-4"/>
    <n v="7.9577471545947669E-3"/>
    <n v="9.8676064716975102E-3"/>
    <e v="#NAME?"/>
    <n v="4"/>
    <s v="Bueno"/>
  </r>
  <r>
    <d v="2022-11-05T00:00:00"/>
    <s v="Vegetación Secundaria Baja Cultivada "/>
    <x v="6"/>
    <n v="2"/>
    <n v="12"/>
    <s v="Hayuelo"/>
    <s v="Dodonaea"/>
    <x v="11"/>
    <s v="SAPINDACEAE"/>
    <s v="Arbusto"/>
    <n v="21"/>
    <n v="15"/>
    <n v="18"/>
    <m/>
    <n v="3.2"/>
    <n v="0"/>
    <n v="3"/>
    <n v="3"/>
    <n v="31.464265445104548"/>
    <n v="10.015386752687807"/>
    <n v="0.10015386752687806"/>
    <n v="7.8781696830488197E-3"/>
    <n v="0"/>
    <n v="0.1008405719430249"/>
    <s v="I"/>
    <n v="4"/>
    <s v="Bueno"/>
  </r>
  <r>
    <d v="2022-11-05T00:00:00"/>
    <s v="Vegetación Secundaria Baja Cultivada "/>
    <x v="6"/>
    <n v="3"/>
    <n v="13"/>
    <s v="Corono"/>
    <s v="Xylosma"/>
    <x v="4"/>
    <s v="SALICACEAE"/>
    <s v="Arbusto"/>
    <n v="5.5"/>
    <n v="5"/>
    <n v="4"/>
    <m/>
    <n v="2.2999999999999998"/>
    <n v="1.6"/>
    <n v="2"/>
    <n v="1.8"/>
    <n v="8.4409715080670669"/>
    <n v="2.686844680013448"/>
    <n v="2.686844680013448E-2"/>
    <n v="5.6698948476487717E-4"/>
    <n v="3.6287327024952139E-3"/>
    <n v="5.2163032598368693E-3"/>
    <e v="#NAME?"/>
    <n v="4"/>
    <s v="Bueno"/>
  </r>
  <r>
    <d v="2022-11-05T00:00:00"/>
    <s v="Vegetación Secundaria Baja Cultivada "/>
    <x v="6"/>
    <n v="3"/>
    <n v="14"/>
    <s v="Dividivi de tierra fría"/>
    <s v="Tara"/>
    <x v="15"/>
    <s v="FABACEAE"/>
    <s v="Arbusto"/>
    <n v="21.5"/>
    <n v="20.5"/>
    <n v="22"/>
    <m/>
    <n v="4"/>
    <n v="1.5"/>
    <n v="3.8"/>
    <n v="3.5"/>
    <n v="36.966200778549045"/>
    <n v="11.766707162467101"/>
    <n v="0.11766707162467101"/>
    <n v="1.0874261486753748E-2"/>
    <n v="6.5245568920522495E-2"/>
    <n v="0.17398818378805997"/>
    <s v="I"/>
    <n v="4"/>
    <s v="Bueno"/>
  </r>
  <r>
    <d v="2022-11-05T00:00:00"/>
    <s v="Vegetación Secundaria Baja Cultivada "/>
    <x v="6"/>
    <n v="3"/>
    <n v="15"/>
    <s v="Arrayán"/>
    <s v="Myrcianthes"/>
    <x v="28"/>
    <s v="MYRTACEAE"/>
    <s v="Arbusto"/>
    <n v="1"/>
    <m/>
    <m/>
    <m/>
    <n v="1.5"/>
    <n v="0"/>
    <n v="1"/>
    <n v="1"/>
    <n v="1"/>
    <n v="0.31830988618379069"/>
    <n v="3.1830988618379071E-3"/>
    <n v="7.9577471545947685E-6"/>
    <n v="0"/>
    <n v="4.7746482927568608E-5"/>
    <e v="#NAME?"/>
    <n v="4"/>
    <s v="Bueno"/>
  </r>
  <r>
    <d v="2022-11-05T00:00:00"/>
    <s v="Vegetación Secundaria Baja Cultivada "/>
    <x v="6"/>
    <n v="3"/>
    <n v="16"/>
    <s v="Tinto"/>
    <s v="Cestrum"/>
    <x v="23"/>
    <s v="SOLANACEAE"/>
    <s v="Arbusto"/>
    <n v="1"/>
    <m/>
    <m/>
    <m/>
    <n v="1.5"/>
    <n v="0"/>
    <n v="0.7"/>
    <n v="0.7"/>
    <n v="1"/>
    <n v="0.31830988618379069"/>
    <n v="3.1830988618379071E-3"/>
    <n v="7.9577471545947685E-6"/>
    <n v="0"/>
    <n v="4.7746482927568608E-5"/>
    <e v="#NAME?"/>
    <n v="4"/>
    <s v="Bueno"/>
  </r>
  <r>
    <d v="2022-11-05T00:00:00"/>
    <s v="Vegetación Secundaria Baja Cultivada "/>
    <x v="6"/>
    <n v="3"/>
    <n v="17"/>
    <s v="Sauco"/>
    <s v="Sambucus "/>
    <x v="0"/>
    <s v="ADOXACEAE"/>
    <s v="Arbusto"/>
    <n v="22"/>
    <n v="20"/>
    <n v="19"/>
    <m/>
    <n v="3"/>
    <n v="0"/>
    <n v="2.8"/>
    <n v="2.7"/>
    <n v="35.284557528754704"/>
    <n v="11.231423491023325"/>
    <n v="0.11231423491023325"/>
    <n v="9.9073952074704881E-3"/>
    <n v="0"/>
    <n v="0.11888874248964586"/>
    <s v="I"/>
    <n v="4"/>
    <s v="Bueno"/>
  </r>
  <r>
    <d v="2022-11-05T00:00:00"/>
    <s v="Vegetación Secundaria Baja Cultivada "/>
    <x v="6"/>
    <n v="3"/>
    <n v="18"/>
    <s v="Chicalá"/>
    <s v="Tecoma"/>
    <x v="26"/>
    <s v="BIGNONIACEAE"/>
    <s v="Arbusto"/>
    <n v="9.5"/>
    <n v="5"/>
    <n v="45"/>
    <m/>
    <n v="2.1"/>
    <n v="1.5"/>
    <n v="1.4"/>
    <n v="1.2"/>
    <n v="46.262836056601628"/>
    <n v="14.725918079716232"/>
    <n v="0.14725918079716233"/>
    <n v="1.7031568347621449E-2"/>
    <n v="0.1021894100857287"/>
    <n v="0.14306517412002018"/>
    <s v="I"/>
    <n v="4"/>
    <s v="Bueno"/>
  </r>
  <r>
    <d v="2022-11-05T00:00:00"/>
    <s v="Vegetación Secundaria Baja Cultivada "/>
    <x v="6"/>
    <n v="3"/>
    <n v="19"/>
    <s v="Sauco"/>
    <s v="Sambucus "/>
    <x v="0"/>
    <s v="ADOXACEAE"/>
    <s v="Arbusto"/>
    <n v="13"/>
    <n v="75"/>
    <n v="7"/>
    <m/>
    <n v="2.2000000000000002"/>
    <n v="0"/>
    <n v="3"/>
    <n v="3"/>
    <n v="76.439518575145414"/>
    <n v="24.331454457598291"/>
    <n v="0.24331454457598289"/>
    <n v="4.6497116624297223E-2"/>
    <n v="0"/>
    <n v="0.40917462629381557"/>
    <s v="II"/>
    <n v="4"/>
    <s v="Bueno"/>
  </r>
  <r>
    <d v="2022-11-05T00:00:00"/>
    <s v="Vegetación Secundaria Baja Cultivada "/>
    <x v="6"/>
    <n v="3"/>
    <n v="20"/>
    <s v="Fucsia boliviana"/>
    <s v="Fuchsia"/>
    <x v="29"/>
    <s v="ONAGRACEAE"/>
    <s v="Arbusto"/>
    <n v="13"/>
    <m/>
    <m/>
    <m/>
    <n v="1"/>
    <n v="0"/>
    <n v="1"/>
    <n v="1"/>
    <n v="13"/>
    <n v="4.1380285203892786"/>
    <n v="4.1380285203892787E-2"/>
    <n v="1.3448592691265155E-3"/>
    <n v="0"/>
    <n v="5.3794370765060618E-3"/>
    <e v="#NAME?"/>
    <n v="4"/>
    <s v="Bueno"/>
  </r>
  <r>
    <d v="2022-11-05T00:00:00"/>
    <s v="Vegetación Secundaria Baja Cultivada "/>
    <x v="6"/>
    <n v="4"/>
    <n v="21"/>
    <s v="Acacia "/>
    <s v="Acacia"/>
    <x v="30"/>
    <s v="FABACEAE"/>
    <s v="Árbol"/>
    <n v="47"/>
    <n v="37"/>
    <m/>
    <m/>
    <n v="5.5"/>
    <n v="1.6"/>
    <n v="6"/>
    <n v="6"/>
    <n v="59.816385714952723"/>
    <n v="19.040146928852323"/>
    <n v="0.19040146928852322"/>
    <n v="2.8472819319140072E-2"/>
    <n v="0.18222604364249648"/>
    <n v="0.62640202502108155"/>
    <s v="I"/>
    <n v="4"/>
    <s v="Bueno"/>
  </r>
  <r>
    <d v="2022-11-05T00:00:00"/>
    <s v="Vegetación Secundaria Baja Cultivada "/>
    <x v="6"/>
    <n v="4"/>
    <n v="22"/>
    <s v="Arrayán"/>
    <s v="Myrcianthes"/>
    <x v="28"/>
    <s v="MYRTACEAE"/>
    <s v="arbusto "/>
    <n v="1"/>
    <m/>
    <m/>
    <m/>
    <n v="1.1000000000000001"/>
    <n v="0"/>
    <n v="1"/>
    <n v="1"/>
    <n v="1"/>
    <n v="0.31830988618379069"/>
    <n v="3.1830988618379071E-3"/>
    <n v="7.9577471545947685E-6"/>
    <n v="0"/>
    <n v="3.5014087480216986E-5"/>
    <e v="#NAME?"/>
    <n v="4"/>
    <s v="Bueno"/>
  </r>
  <r>
    <d v="2022-11-05T00:00:00"/>
    <s v="Vegetación Secundaria Baja Cultivada "/>
    <x v="6"/>
    <n v="4"/>
    <n v="23"/>
    <s v="No registra"/>
    <s v="Baccharis"/>
    <x v="31"/>
    <s v="ASTERACEAE"/>
    <s v="Arbusto"/>
    <n v="15"/>
    <n v="10"/>
    <n v="155"/>
    <n v="12"/>
    <n v="3"/>
    <n v="0"/>
    <n v="3.5"/>
    <n v="3.5"/>
    <n v="156.50559095444481"/>
    <n v="49.817276843836233"/>
    <n v="0.49817276843836233"/>
    <n v="0.19491705880464424"/>
    <n v="0"/>
    <n v="2.3390047056557308"/>
    <s v="IV"/>
    <n v="4"/>
    <s v="Bueno"/>
  </r>
  <r>
    <d v="2022-11-05T00:00:00"/>
    <s v="Vegetación Secundaria Baja Cultivada "/>
    <x v="6"/>
    <n v="5"/>
    <n v="24"/>
    <s v="Cerezo"/>
    <s v="Prunus"/>
    <x v="2"/>
    <s v="ROSACEAE"/>
    <s v="Arbusto"/>
    <n v="1"/>
    <m/>
    <m/>
    <m/>
    <n v="0.72"/>
    <n v="0"/>
    <n v="0.4"/>
    <n v="0.3"/>
    <n v="1"/>
    <n v="0.31830988618379069"/>
    <n v="3.1830988618379071E-3"/>
    <n v="7.9577471545947685E-6"/>
    <n v="0"/>
    <n v="2.2918311805232932E-5"/>
    <e v="#NAME?"/>
    <n v="4"/>
    <s v="Bueno"/>
  </r>
  <r>
    <d v="2022-11-05T00:00:00"/>
    <s v="Vegetación Secundaria Baja Cultivada "/>
    <x v="6"/>
    <n v="5"/>
    <n v="25"/>
    <s v="Dividivi de tierra fría"/>
    <s v="Tara"/>
    <x v="15"/>
    <s v="FABACEAE"/>
    <s v="Arbusto"/>
    <n v="32"/>
    <m/>
    <m/>
    <m/>
    <n v="3.5"/>
    <n v="2.2999999999999998"/>
    <n v="3.5"/>
    <n v="3.5"/>
    <n v="32"/>
    <n v="10.185916357881302"/>
    <n v="0.10185916357881303"/>
    <n v="8.148733086305043E-3"/>
    <n v="7.4968344394006389E-2"/>
    <n v="0.1140822632082706"/>
    <s v="I"/>
    <n v="4"/>
    <s v="Bueno"/>
  </r>
  <r>
    <d v="2022-11-05T00:00:00"/>
    <s v="Vegetación Secundaria Baja Cultivada "/>
    <x v="6"/>
    <n v="5"/>
    <n v="26"/>
    <s v="Dividivi de tierra fría"/>
    <s v="Tara"/>
    <x v="15"/>
    <s v="FABACEAE"/>
    <s v="Arbusto"/>
    <n v="21"/>
    <n v="20"/>
    <n v="18"/>
    <n v="16"/>
    <n v="4"/>
    <n v="0"/>
    <n v="3.2"/>
    <n v="3.2"/>
    <n v="37.696153649941529"/>
    <n v="11.999058377879575"/>
    <n v="0.11999058377879575"/>
    <n v="1.1307958706679166E-2"/>
    <n v="0"/>
    <n v="0.18092733930686666"/>
    <s v="I"/>
    <n v="4"/>
    <s v="Bueno"/>
  </r>
  <r>
    <d v="2022-11-05T00:00:00"/>
    <s v="Vegetación Secundaria Baja Cultivada "/>
    <x v="6"/>
    <n v="5"/>
    <n v="27"/>
    <s v="Nogal "/>
    <s v="Juglans"/>
    <x v="13"/>
    <s v="JUGLANDACEAE"/>
    <s v="Árbol"/>
    <n v="11"/>
    <m/>
    <m/>
    <m/>
    <n v="2.7"/>
    <n v="0"/>
    <n v="0.5"/>
    <n v="0.6"/>
    <n v="11"/>
    <n v="3.5014087480216975"/>
    <n v="3.5014087480216977E-2"/>
    <n v="9.6288740570596703E-4"/>
    <n v="0"/>
    <n v="1.5598775972436666E-2"/>
    <e v="#NAME?"/>
    <n v="6"/>
    <s v="regular, "/>
  </r>
  <r>
    <d v="2022-11-05T00:00:00"/>
    <s v="Vegetación Secundaria Baja Cultivada "/>
    <x v="6"/>
    <n v="5"/>
    <n v="28"/>
    <s v="Chicalá"/>
    <s v="Tecoma"/>
    <x v="26"/>
    <s v="BIGNONIACEAE"/>
    <s v="Arbusto"/>
    <n v="9.5"/>
    <m/>
    <m/>
    <m/>
    <n v="3.3"/>
    <n v="1.7"/>
    <n v="0.7"/>
    <n v="0.7"/>
    <n v="9.5"/>
    <n v="3.0239439187460113"/>
    <n v="3.0239439187460113E-2"/>
    <n v="7.1818668070217757E-4"/>
    <n v="4.8836694287748075E-3"/>
    <n v="9.4800641852687429E-3"/>
    <e v="#NAME?"/>
    <n v="4"/>
    <s v="Bueno"/>
  </r>
  <r>
    <d v="2022-11-05T00:00:00"/>
    <s v="Vegetación Secundaria Baja Cultivada "/>
    <x v="6"/>
    <n v="5"/>
    <n v="29"/>
    <s v="Chilco"/>
    <s v="Baccharis"/>
    <x v="32"/>
    <s v="ASTERACEAE"/>
    <s v="Arbusto"/>
    <n v="10.5"/>
    <n v="9"/>
    <n v="6"/>
    <n v="6"/>
    <n v="2"/>
    <n v="1.5"/>
    <n v="2.5"/>
    <n v="2.5"/>
    <n v="16.224980739587952"/>
    <n v="5.1645717725524367"/>
    <n v="5.164571772552437E-2"/>
    <n v="2.0948769384470725E-3"/>
    <n v="1.2569261630682435E-2"/>
    <n v="1.675901550757658E-2"/>
    <e v="#NAME?"/>
    <n v="4"/>
    <s v="Bueno"/>
  </r>
  <r>
    <d v="2022-11-05T00:00:00"/>
    <s v="Vegetación Secundaria Baja Cultivada "/>
    <x v="6"/>
    <n v="5"/>
    <n v="30"/>
    <s v="Araucauria"/>
    <s v="Araucaria"/>
    <x v="33"/>
    <s v="ARAUCARIACEAE"/>
    <s v="Arbusto"/>
    <n v="20"/>
    <m/>
    <m/>
    <m/>
    <n v="2.2999999999999998"/>
    <n v="0"/>
    <n v="2"/>
    <n v="2"/>
    <n v="20"/>
    <n v="6.366197723675814"/>
    <n v="6.3661977236758135E-2"/>
    <n v="3.1830988618379067E-3"/>
    <n v="0"/>
    <n v="2.928450952890874E-2"/>
    <e v="#NAME?"/>
    <n v="4"/>
    <s v="regular, "/>
  </r>
  <r>
    <d v="2022-11-05T00:00:00"/>
    <s v="Vegetación Secundaria Baja Cultivada "/>
    <x v="6"/>
    <n v="5"/>
    <n v="31"/>
    <s v="Corono"/>
    <s v="Xylosma"/>
    <x v="4"/>
    <s v="SALICACEAE"/>
    <s v="arbusto "/>
    <n v="6"/>
    <n v="5"/>
    <n v="45"/>
    <m/>
    <n v="2.5"/>
    <n v="0"/>
    <n v="3"/>
    <n v="0"/>
    <n v="45.672748986676943"/>
    <n v="14.538087531649978"/>
    <n v="0.14538087531649979"/>
    <n v="1.6599860564484682E-2"/>
    <n v="0"/>
    <n v="0.16599860564484681"/>
    <s v="I"/>
    <n v="4"/>
    <s v="Bueno"/>
  </r>
  <r>
    <d v="2022-11-05T00:00:00"/>
    <s v="Vegetación Secundaria Baja Cultivada "/>
    <x v="6"/>
    <n v="5"/>
    <n v="32"/>
    <s v="Garbancillo"/>
    <s v="Duranta"/>
    <x v="7"/>
    <s v="VERBENACEAE"/>
    <s v="Arbusto"/>
    <n v="9"/>
    <n v="6"/>
    <n v="4"/>
    <m/>
    <n v="2.2999999999999998"/>
    <n v="0"/>
    <n v="1.9"/>
    <n v="0"/>
    <n v="11.532562594670797"/>
    <n v="3.6709286869171032"/>
    <n v="3.6709286869171034E-2"/>
    <n v="1.0583803715611044E-3"/>
    <n v="0"/>
    <n v="9.7370994183621599E-3"/>
    <e v="#NAME?"/>
    <n v="4"/>
    <s v="Bueno"/>
  </r>
  <r>
    <d v="2022-11-05T00:00:00"/>
    <s v="Vegetación Secundaria Baja Cultivada "/>
    <x v="7"/>
    <n v="1"/>
    <n v="1"/>
    <s v="Garbancillo"/>
    <s v="Duranta"/>
    <x v="7"/>
    <s v="VERBENACEAE"/>
    <s v="Arbusto"/>
    <n v="9"/>
    <n v="5"/>
    <n v="9"/>
    <n v="8"/>
    <n v="3"/>
    <n v="0"/>
    <n v="1.5"/>
    <n v="1.5"/>
    <n v="15.842979517754859"/>
    <n v="5.0429770071086759"/>
    <n v="5.042977007108676E-2"/>
    <n v="1.9973945358032863E-3"/>
    <n v="0"/>
    <n v="2.3968734429639434E-2"/>
    <e v="#NAME?"/>
    <n v="4"/>
    <s v="Bueno"/>
  </r>
  <r>
    <d v="2022-11-05T00:00:00"/>
    <s v="Vegetación Secundaria Baja Cultivada "/>
    <x v="7"/>
    <n v="2"/>
    <n v="2"/>
    <s v="Corono"/>
    <s v="Xylosma"/>
    <x v="4"/>
    <s v="SALICACEAE"/>
    <s v="Arbusto"/>
    <n v="6.5"/>
    <m/>
    <n v="9"/>
    <n v="8"/>
    <n v="2"/>
    <n v="1.3"/>
    <n v="1.5"/>
    <n v="1.5"/>
    <n v="13.683932183404009"/>
    <n v="4.3557308958460403"/>
    <n v="4.3557308958460404E-2"/>
    <n v="1.4900881546978703E-3"/>
    <n v="7.7484584044289258E-3"/>
    <n v="1.1920705237582962E-2"/>
    <e v="#NAME?"/>
    <n v="4"/>
    <s v="Bueno"/>
  </r>
  <r>
    <d v="2022-11-05T00:00:00"/>
    <s v="Vegetación Secundaria Baja Cultivada "/>
    <x v="7"/>
    <n v="2"/>
    <n v="3"/>
    <s v="Chicalá"/>
    <s v="Tecoma"/>
    <x v="26"/>
    <s v="BIGNONIACEAE"/>
    <s v="Arbusto"/>
    <n v="4.5"/>
    <m/>
    <m/>
    <m/>
    <n v="2"/>
    <n v="1.4"/>
    <n v="1"/>
    <n v="1"/>
    <n v="4.5"/>
    <n v="1.432394487827058"/>
    <n v="1.4323944878270579E-2"/>
    <n v="1.6114437988054401E-4"/>
    <n v="9.0240852733104639E-4"/>
    <n v="1.2891550390443521E-3"/>
    <e v="#NAME?"/>
    <n v="4"/>
    <s v="Bueno"/>
  </r>
  <r>
    <d v="2022-11-05T00:00:00"/>
    <s v="Vegetación Secundaria Baja Cultivada "/>
    <x v="7"/>
    <n v="3"/>
    <n v="4"/>
    <s v="Sauco"/>
    <s v="Sambucus "/>
    <x v="0"/>
    <s v="ADOXACEAE"/>
    <s v="Arbusto"/>
    <n v="4"/>
    <m/>
    <m/>
    <m/>
    <n v="1.5"/>
    <n v="0"/>
    <n v="1"/>
    <n v="1"/>
    <n v="4"/>
    <n v="1.2732395447351628"/>
    <n v="1.2732395447351628E-2"/>
    <n v="1.273239544735163E-4"/>
    <n v="0"/>
    <n v="7.6394372684109773E-4"/>
    <e v="#NAME?"/>
    <n v="4"/>
    <s v="Bueno"/>
  </r>
  <r>
    <d v="2022-11-05T00:00:00"/>
    <s v="Vegetación Secundaria Baja Cultivada "/>
    <x v="7"/>
    <n v="3"/>
    <n v="5"/>
    <s v="Chicalá"/>
    <s v="Tecoma"/>
    <x v="26"/>
    <s v="BIGNONIACEAE"/>
    <s v="Arbusto"/>
    <n v="3.5"/>
    <m/>
    <m/>
    <m/>
    <n v="1.7"/>
    <n v="1.3"/>
    <n v="0.6"/>
    <n v="0.6"/>
    <n v="3.5"/>
    <n v="1.1140846016432675"/>
    <n v="1.1140846016432676E-2"/>
    <n v="9.7482402643785934E-5"/>
    <n v="5.0690849374768687E-4"/>
    <n v="6.6288033797774434E-4"/>
    <e v="#NAME?"/>
    <n v="4"/>
    <s v="Bueno"/>
  </r>
  <r>
    <d v="2022-11-05T00:00:00"/>
    <s v="Vegetación Secundaria Baja Cultivada "/>
    <x v="7"/>
    <n v="3"/>
    <n v="6"/>
    <s v="No registra"/>
    <s v="Viburnum"/>
    <x v="17"/>
    <s v="ADOXACEAE"/>
    <s v="Arbusto"/>
    <n v="3.5"/>
    <m/>
    <m/>
    <m/>
    <n v="2.2000000000000002"/>
    <n v="1.5"/>
    <n v="1"/>
    <n v="1"/>
    <n v="3.5"/>
    <n v="1.1140846016432675"/>
    <n v="1.1140846016432676E-2"/>
    <n v="9.7482402643785934E-5"/>
    <n v="5.8489441586271566E-4"/>
    <n v="8.5784514326531626E-4"/>
    <e v="#NAME?"/>
    <n v="4"/>
    <s v="Bueno"/>
  </r>
  <r>
    <d v="2022-11-05T00:00:00"/>
    <s v="Vegetación Secundaria Baja Cultivada "/>
    <x v="7"/>
    <n v="4"/>
    <n v="7"/>
    <s v="Dividivi de tierra fría"/>
    <s v="Tara"/>
    <x v="15"/>
    <s v="FABACEAE"/>
    <s v="Arbusto"/>
    <n v="1"/>
    <m/>
    <m/>
    <m/>
    <n v="0.8"/>
    <n v="0"/>
    <n v="0.6"/>
    <n v="0.6"/>
    <n v="1"/>
    <n v="0.31830988618379069"/>
    <n v="3.1830988618379071E-3"/>
    <n v="7.9577471545947685E-6"/>
    <n v="0"/>
    <n v="2.546479089470326E-5"/>
    <e v="#NAME?"/>
    <n v="4"/>
    <s v="Bueno"/>
  </r>
  <r>
    <d v="2022-11-05T00:00:00"/>
    <s v="Vegetación Secundaria Baja Cultivada "/>
    <x v="7"/>
    <n v="4"/>
    <n v="8"/>
    <s v="Cajeto"/>
    <s v="Citharexylum"/>
    <x v="19"/>
    <s v="VERBENACEAE"/>
    <s v="Arbusto"/>
    <n v="8.5"/>
    <m/>
    <m/>
    <m/>
    <n v="3"/>
    <n v="2.6"/>
    <n v="1.5"/>
    <n v="1.5"/>
    <n v="8.5"/>
    <n v="2.7056340325622208"/>
    <n v="2.7056340325622208E-2"/>
    <n v="5.7494723191947193E-4"/>
    <n v="5.9794512119625085E-3"/>
    <n v="6.8993667830336627E-3"/>
    <e v="#NAME?"/>
    <n v="4"/>
    <s v="Bueno"/>
  </r>
  <r>
    <d v="2022-11-05T00:00:00"/>
    <s v="Vegetación Secundaria Baja Cultivada "/>
    <x v="7"/>
    <n v="4"/>
    <n v="9"/>
    <s v="Dividivi de tierra fría"/>
    <s v="Tara"/>
    <x v="15"/>
    <s v="FABACEAE"/>
    <s v="Arbusto"/>
    <n v="26"/>
    <n v="21"/>
    <m/>
    <m/>
    <n v="3.5"/>
    <n v="0"/>
    <n v="6"/>
    <n v="6"/>
    <n v="33.421549934136806"/>
    <n v="10.638409755620964"/>
    <n v="0.10638409755620964"/>
    <n v="8.8888035716823566E-3"/>
    <n v="0"/>
    <n v="0.124443250003553"/>
    <s v="I"/>
    <n v="4"/>
    <s v="Bueno"/>
  </r>
  <r>
    <d v="2022-11-05T00:00:00"/>
    <s v="Vegetación Secundaria Baja Cultivada "/>
    <x v="7"/>
    <n v="4"/>
    <n v="10"/>
    <s v="Cajeto"/>
    <s v="Citharexylum"/>
    <x v="19"/>
    <s v="VERBENACEAE"/>
    <s v="Arbusto"/>
    <n v="26"/>
    <n v="21"/>
    <m/>
    <m/>
    <n v="2.2000000000000002"/>
    <n v="0"/>
    <n v="2"/>
    <n v="2"/>
    <n v="33.421549934136806"/>
    <n v="10.638409755620964"/>
    <n v="0.10638409755620964"/>
    <n v="8.8888035716823566E-3"/>
    <n v="0"/>
    <n v="7.822147143080474E-2"/>
    <s v="I"/>
    <n v="4"/>
    <s v="Bueno"/>
  </r>
  <r>
    <d v="2022-11-05T00:00:00"/>
    <s v="Vegetación Secundaria Baja Cultivada "/>
    <x v="7"/>
    <n v="5"/>
    <n v="11"/>
    <s v="Cerezo"/>
    <s v="Prunus"/>
    <x v="2"/>
    <s v="ROSACEAE"/>
    <s v="Arbusto"/>
    <n v="8.5"/>
    <n v="21"/>
    <m/>
    <m/>
    <n v="3.2"/>
    <n v="3"/>
    <n v="2"/>
    <n v="2"/>
    <n v="22.655021518418383"/>
    <n v="7.2113173210190844"/>
    <n v="7.211317321019084E-2"/>
    <n v="4.0843137270957638E-3"/>
    <n v="4.9011764725149162E-2"/>
    <n v="5.2279215706825782E-2"/>
    <e v="#NAME?"/>
    <n v="4"/>
    <s v="Bueno"/>
  </r>
  <r>
    <d v="2022-11-05T00:00:00"/>
    <s v="Vegetación Secundaria Baja Cultivada "/>
    <x v="7"/>
    <n v="5"/>
    <n v="12"/>
    <s v="Velitas"/>
    <s v="Abatia "/>
    <x v="14"/>
    <s v="SALICACEAE"/>
    <s v="Arbusto"/>
    <n v="8"/>
    <n v="12"/>
    <n v="12"/>
    <n v="12"/>
    <n v="3.2"/>
    <n v="2"/>
    <n v="4"/>
    <n v="3.5"/>
    <n v="22.271057451320086"/>
    <n v="7.0890977625223597"/>
    <n v="7.0890977625223603E-2"/>
    <n v="3.9470425886790044E-3"/>
    <n v="3.1576340709432035E-2"/>
    <n v="5.0522145135091262E-2"/>
    <e v="#NAME?"/>
    <n v="4"/>
    <s v="Bueno"/>
  </r>
  <r>
    <d v="2022-11-05T00:00:00"/>
    <s v="Vegetación Secundaria Baja Cultivada "/>
    <x v="8"/>
    <n v="1"/>
    <n v="1"/>
    <s v="Chicalá"/>
    <s v="Tecoma"/>
    <x v="26"/>
    <s v="BIGNONIACEAE"/>
    <s v="Arbusto"/>
    <n v="17"/>
    <n v="10"/>
    <n v="9"/>
    <n v="9"/>
    <n v="3"/>
    <n v="1.3"/>
    <n v="4"/>
    <n v="2.5"/>
    <n v="23.473389188611005"/>
    <n v="7.4718118409745919"/>
    <n v="7.4718118409745918E-2"/>
    <n v="4.3847186821817166E-3"/>
    <n v="2.2800537147344927E-2"/>
    <n v="5.2616624186180599E-2"/>
    <e v="#NAME?"/>
    <n v="4"/>
    <s v="Bueno"/>
  </r>
  <r>
    <d v="2022-11-05T00:00:00"/>
    <s v="Vegetación Secundaria Baja Cultivada "/>
    <x v="8"/>
    <n v="1"/>
    <n v="2"/>
    <s v="Eugenia"/>
    <s v="Syzygium"/>
    <x v="25"/>
    <s v="MYRTACEAE"/>
    <s v="Arbusto"/>
    <n v="4"/>
    <n v="10"/>
    <n v="9"/>
    <n v="9"/>
    <n v="2.4"/>
    <n v="0"/>
    <n v="2"/>
    <n v="1.5"/>
    <n v="16.673332000533065"/>
    <n v="5.3072864113942355"/>
    <n v="5.3072864113942353E-2"/>
    <n v="2.2122537089773451E-3"/>
    <n v="0"/>
    <n v="2.1237635606182512E-2"/>
    <e v="#NAME?"/>
    <n v="4"/>
    <s v="Bueno"/>
  </r>
  <r>
    <d v="2022-11-05T00:00:00"/>
    <s v="Vegetación Secundaria Baja Cultivada "/>
    <x v="8"/>
    <n v="1"/>
    <n v="3"/>
    <s v="Mano de oso"/>
    <s v="Oreopanax"/>
    <x v="34"/>
    <s v="ARALIACEAE"/>
    <s v="Arbusto"/>
    <n v="16.2"/>
    <n v="13.7"/>
    <m/>
    <m/>
    <n v="3"/>
    <n v="1.5"/>
    <n v="2"/>
    <n v="2"/>
    <n v="21.216267343715295"/>
    <n v="6.7533476434228907"/>
    <n v="6.7533476434228912E-2"/>
    <n v="3.5820207266977432E-3"/>
    <n v="2.1492124360186458E-2"/>
    <n v="4.2984248720372917E-2"/>
    <e v="#NAME?"/>
    <n v="4"/>
    <s v="Bueno"/>
  </r>
  <r>
    <d v="2022-11-05T00:00:00"/>
    <s v="Vegetación Secundaria Baja Cultivada "/>
    <x v="8"/>
    <n v="1"/>
    <n v="4"/>
    <s v="Mangle"/>
    <s v="Escallonia"/>
    <x v="35"/>
    <s v="ESCALLONIACEAE"/>
    <s v="Arbusto"/>
    <n v="22"/>
    <n v="14"/>
    <m/>
    <m/>
    <n v="4"/>
    <n v="0"/>
    <n v="2"/>
    <n v="2"/>
    <n v="26.076809620810597"/>
    <n v="8.3005063024365988"/>
    <n v="8.3005063024365985E-2"/>
    <n v="5.4112680651244418E-3"/>
    <n v="0"/>
    <n v="8.6580289041991068E-2"/>
    <e v="#NAME?"/>
    <n v="4"/>
    <s v="Bueno"/>
  </r>
  <r>
    <d v="2022-11-05T00:00:00"/>
    <s v="Vegetación Secundaria Baja Cultivada "/>
    <x v="8"/>
    <n v="1"/>
    <n v="5"/>
    <s v="Eugenia"/>
    <s v="Syzygium"/>
    <x v="25"/>
    <s v="MYRTACEAE"/>
    <s v="Arbusto"/>
    <n v="5"/>
    <m/>
    <m/>
    <m/>
    <n v="2"/>
    <n v="0"/>
    <n v="1.5"/>
    <n v="1"/>
    <n v="5"/>
    <n v="1.5915494309189535"/>
    <n v="1.5915494309189534E-2"/>
    <n v="1.9894367886486917E-4"/>
    <n v="0"/>
    <n v="1.5915494309189533E-3"/>
    <e v="#NAME?"/>
    <n v="4"/>
    <s v="Bueno"/>
  </r>
  <r>
    <d v="2022-11-05T00:00:00"/>
    <s v="Vegetación Secundaria Baja Cultivada "/>
    <x v="8"/>
    <n v="2"/>
    <n v="6"/>
    <s v="Ciro"/>
    <s v="Baccharis"/>
    <x v="10"/>
    <s v="ASTERACEAE"/>
    <s v="Arbusto"/>
    <n v="13"/>
    <n v="16"/>
    <m/>
    <m/>
    <n v="4"/>
    <n v="0"/>
    <n v="3"/>
    <n v="3"/>
    <n v="20.615528128088304"/>
    <n v="6.5621264120705236"/>
    <n v="6.5621264120705236E-2"/>
    <n v="3.3820425407027769E-3"/>
    <n v="0"/>
    <n v="5.411268065124443E-2"/>
    <e v="#NAME?"/>
    <n v="4"/>
    <s v="Bueno"/>
  </r>
  <r>
    <d v="2022-11-05T00:00:00"/>
    <s v="Vegetación Secundaria Baja Cultivada "/>
    <x v="8"/>
    <n v="2"/>
    <n v="7"/>
    <s v="Arrayán"/>
    <s v="Myrcianthes"/>
    <x v="28"/>
    <s v="MYRTACEAE"/>
    <s v="Arbusto"/>
    <n v="9"/>
    <n v="16"/>
    <n v="9"/>
    <n v="9"/>
    <n v="2.2999999999999998"/>
    <n v="0"/>
    <n v="3"/>
    <n v="3"/>
    <n v="22.338307903688676"/>
    <n v="7.1105042463616144"/>
    <n v="7.1105042463616139E-2"/>
    <n v="3.9709158301427881E-3"/>
    <n v="0"/>
    <n v="3.6532425637313647E-2"/>
    <e v="#NAME?"/>
    <n v="4"/>
    <s v="Bueno"/>
  </r>
  <r>
    <d v="2022-11-05T00:00:00"/>
    <s v="Vegetación Secundaria Baja Cultivada "/>
    <x v="8"/>
    <n v="2"/>
    <n v="8"/>
    <s v="Mangle"/>
    <s v="Escallonia"/>
    <x v="35"/>
    <s v="ESCALLONIACEAE"/>
    <s v="Arbusto"/>
    <n v="21"/>
    <n v="21"/>
    <n v="20"/>
    <n v="16.5"/>
    <n v="5"/>
    <n v="0"/>
    <n v="4"/>
    <n v="3"/>
    <n v="39.423977475642914"/>
    <n v="12.549041783184224"/>
    <n v="0.12549041783184223"/>
    <n v="1.2368328515028915E-2"/>
    <n v="0"/>
    <n v="0.24736657030057829"/>
    <s v="I"/>
    <n v="4"/>
    <s v="Bueno"/>
  </r>
  <r>
    <d v="2022-11-05T00:00:00"/>
    <s v="Vegetación Secundaria Baja Cultivada "/>
    <x v="8"/>
    <n v="2"/>
    <n v="9"/>
    <s v="Sauco"/>
    <s v="Sambucus "/>
    <x v="0"/>
    <s v="ADOXACEAE"/>
    <s v="Arbusto"/>
    <n v="18"/>
    <n v="18"/>
    <n v="24"/>
    <n v="20"/>
    <n v="4"/>
    <n v="0"/>
    <n v="4"/>
    <n v="5"/>
    <n v="40.298883359219772"/>
    <n v="12.827532975407102"/>
    <n v="0.12827532975407102"/>
    <n v="1.2923381379061903E-2"/>
    <n v="0"/>
    <n v="0.20677410206499044"/>
    <s v="I"/>
    <n v="4"/>
    <s v="Bueno"/>
  </r>
  <r>
    <d v="2022-11-05T00:00:00"/>
    <s v="Vegetación Secundaria Baja Cultivada "/>
    <x v="8"/>
    <n v="2"/>
    <n v="10"/>
    <s v="Mulato"/>
    <s v="Ilex"/>
    <x v="36"/>
    <s v="AQUIFOLIACEAE"/>
    <s v="Arbusto"/>
    <n v="4"/>
    <n v="4"/>
    <m/>
    <m/>
    <n v="2"/>
    <n v="0"/>
    <n v="1.5"/>
    <n v="1.5"/>
    <n v="5.6568542494923806"/>
    <n v="1.8006326323142123"/>
    <n v="1.8006326323142124E-2"/>
    <n v="2.5464790894703259E-4"/>
    <n v="0"/>
    <n v="2.0371832715762607E-3"/>
    <e v="#NAME?"/>
    <n v="4"/>
    <s v="Bueno"/>
  </r>
  <r>
    <d v="2022-11-05T00:00:00"/>
    <s v="Vegetación Secundaria Baja Cultivada "/>
    <x v="8"/>
    <n v="3"/>
    <n v="11"/>
    <s v="Corono"/>
    <s v="Xylosma"/>
    <x v="4"/>
    <s v="SALICACEAE"/>
    <s v="Arbusto"/>
    <n v="8"/>
    <n v="8"/>
    <n v="7"/>
    <m/>
    <n v="2.2000000000000002"/>
    <n v="0"/>
    <n v="2.5"/>
    <n v="5"/>
    <n v="13.30413469565007"/>
    <n v="4.2348376007461948"/>
    <n v="4.2348376007461948E-2"/>
    <n v="1.408521246363274E-3"/>
    <n v="0"/>
    <n v="1.2394986967996811E-2"/>
    <e v="#NAME?"/>
    <n v="4"/>
    <s v="Bueno"/>
  </r>
  <r>
    <d v="2022-11-05T00:00:00"/>
    <s v="Vegetación Secundaria Baja Cultivada "/>
    <x v="8"/>
    <n v="3"/>
    <n v="12"/>
    <s v="Cajeto"/>
    <s v="Citharexylum"/>
    <x v="19"/>
    <s v="VERBENACEAE"/>
    <s v="Arbusto"/>
    <n v="12"/>
    <n v="7"/>
    <m/>
    <m/>
    <n v="2.2000000000000002"/>
    <n v="0"/>
    <n v="1"/>
    <n v="1"/>
    <n v="13.892443989449804"/>
    <n v="4.4221022650964539"/>
    <n v="4.4221022650964538E-2"/>
    <n v="1.5358452008367898E-3"/>
    <n v="0"/>
    <n v="1.3515437767363751E-2"/>
    <e v="#NAME?"/>
    <n v="4"/>
    <s v="Bueno"/>
  </r>
  <r>
    <d v="2022-11-05T00:00:00"/>
    <s v="Vegetación Secundaria Baja Cultivada "/>
    <x v="8"/>
    <n v="3"/>
    <n v="13"/>
    <s v="Aliso"/>
    <s v="Alnus"/>
    <x v="5"/>
    <s v="BETULACCEAE"/>
    <s v="Arbusto"/>
    <n v="7.5"/>
    <m/>
    <m/>
    <m/>
    <n v="3"/>
    <n v="3"/>
    <n v="1"/>
    <n v="1"/>
    <n v="7.5"/>
    <n v="2.3873241463784303"/>
    <n v="2.3873241463784303E-2"/>
    <n v="4.4762327744595566E-4"/>
    <n v="5.3714793293514682E-3"/>
    <n v="5.3714793293514682E-3"/>
    <e v="#NAME?"/>
    <n v="4"/>
    <s v="Bueno"/>
  </r>
  <r>
    <d v="2022-11-05T00:00:00"/>
    <s v="Vegetación Secundaria Baja Cultivada "/>
    <x v="8"/>
    <n v="3"/>
    <n v="14"/>
    <s v="Corono"/>
    <s v="Xylosma"/>
    <x v="4"/>
    <s v="SALICACEAE"/>
    <s v="Arbusto"/>
    <n v="8"/>
    <m/>
    <m/>
    <m/>
    <n v="1.5"/>
    <n v="0"/>
    <n v="2"/>
    <n v="3"/>
    <n v="8"/>
    <n v="2.5464790894703255"/>
    <n v="2.5464790894703257E-2"/>
    <n v="5.0929581789406519E-4"/>
    <n v="0"/>
    <n v="3.0557749073643909E-3"/>
    <e v="#NAME?"/>
    <n v="4"/>
    <s v="Bueno"/>
  </r>
  <r>
    <d v="2022-11-05T00:00:00"/>
    <s v="Vegetación Secundaria Baja Cultivada "/>
    <x v="8"/>
    <n v="3"/>
    <n v="15"/>
    <s v="Corono"/>
    <s v="Xylosma"/>
    <x v="4"/>
    <s v="SALICACEAE"/>
    <s v="Arbusto"/>
    <n v="7.5"/>
    <m/>
    <m/>
    <m/>
    <n v="1.3"/>
    <n v="1.3"/>
    <n v="2"/>
    <n v="2"/>
    <n v="7.5"/>
    <n v="2.3873241463784303"/>
    <n v="2.3873241463784303E-2"/>
    <n v="4.4762327744595566E-4"/>
    <n v="2.3276410427189695E-3"/>
    <n v="2.3276410427189695E-3"/>
    <e v="#NAME?"/>
    <n v="4"/>
    <s v="Bueno"/>
  </r>
  <r>
    <d v="2022-11-05T00:00:00"/>
    <s v="Vegetación Secundaria Baja Cultivada "/>
    <x v="8"/>
    <n v="4"/>
    <n v="16"/>
    <s v="Cerezo"/>
    <s v="Prunus"/>
    <x v="2"/>
    <s v="ROSACEAE"/>
    <s v="Arbusto"/>
    <n v="8"/>
    <n v="5.5"/>
    <m/>
    <m/>
    <n v="3"/>
    <n v="0"/>
    <n v="2"/>
    <n v="4"/>
    <n v="9.7082439194737997"/>
    <n v="3.0902300170521833"/>
    <n v="3.0902300170521833E-2"/>
    <n v="7.5001766932055694E-4"/>
    <n v="0"/>
    <n v="9.0002120318466838E-3"/>
    <e v="#NAME?"/>
    <n v="4"/>
    <s v="Bueno"/>
  </r>
  <r>
    <d v="2022-11-05T00:00:00"/>
    <s v="Vegetación Secundaria Baja Cultivada "/>
    <x v="8"/>
    <n v="4"/>
    <n v="17"/>
    <s v="Pino colombiano"/>
    <s v="Retrophyllum"/>
    <x v="37"/>
    <s v="PODOCARPACEAE"/>
    <s v="Arbusto"/>
    <n v="9"/>
    <m/>
    <m/>
    <m/>
    <n v="2.2999999999999998"/>
    <n v="0"/>
    <n v="1"/>
    <n v="1"/>
    <n v="9"/>
    <n v="2.8647889756541161"/>
    <n v="2.8647889756541159E-2"/>
    <n v="6.4457751952217606E-4"/>
    <n v="0"/>
    <n v="8.8951697694060281E-3"/>
    <e v="#NAME?"/>
    <n v="6"/>
    <s v="Bueno"/>
  </r>
  <r>
    <d v="2022-11-05T00:00:00"/>
    <s v="Vegetación Secundaria Baja Cultivada "/>
    <x v="8"/>
    <n v="4"/>
    <n v="18"/>
    <s v="Cerezo"/>
    <s v="Prunus"/>
    <x v="2"/>
    <s v="ROSACEAE"/>
    <s v="Arbusto"/>
    <n v="25.5"/>
    <n v="18"/>
    <n v="17"/>
    <m/>
    <n v="4"/>
    <n v="3.6"/>
    <n v="1"/>
    <n v="6"/>
    <n v="35.54222840509582"/>
    <n v="11.313442678344343"/>
    <n v="0.11313442678344343"/>
    <n v="1.0052624093041841E-2"/>
    <n v="0.14475778693980251"/>
    <n v="0.16084198548866946"/>
    <s v="I"/>
    <n v="4"/>
    <s v="Bueno"/>
  </r>
  <r>
    <d v="2022-11-05T00:00:00"/>
    <s v="Vegetación Secundaria Baja Cultivada "/>
    <x v="8"/>
    <n v="4"/>
    <n v="19"/>
    <s v="Corono"/>
    <s v="Xylosma"/>
    <x v="4"/>
    <s v="SALICACEAE"/>
    <s v="Arbusto"/>
    <n v="6.5"/>
    <n v="6.5"/>
    <n v="6"/>
    <m/>
    <n v="2"/>
    <n v="2"/>
    <n v="1"/>
    <n v="2"/>
    <n v="10.977249200050075"/>
    <n v="3.4941669434790468"/>
    <n v="3.4941669434790469E-2"/>
    <n v="9.5890853212866965E-4"/>
    <n v="7.6712682570293572E-3"/>
    <n v="7.6712682570293572E-3"/>
    <e v="#NAME?"/>
    <n v="4"/>
    <s v="Bueno"/>
  </r>
  <r>
    <d v="2022-11-05T00:00:00"/>
    <s v="Vegetación Secundaria Baja Cultivada "/>
    <x v="8"/>
    <n v="4"/>
    <n v="20"/>
    <s v="Sauco"/>
    <s v="Sambucus "/>
    <x v="0"/>
    <s v="ADOXACEAE"/>
    <s v="Arbusto"/>
    <n v="15"/>
    <n v="16"/>
    <n v="17"/>
    <n v="11"/>
    <n v="2.5"/>
    <n v="0"/>
    <n v="4"/>
    <n v="3"/>
    <n v="29.8496231131986"/>
    <n v="9.5014301357912938"/>
    <n v="9.5014301357912945E-2"/>
    <n v="7.0903527147439388E-3"/>
    <n v="0"/>
    <n v="7.0903527147439388E-2"/>
    <s v="I"/>
    <n v="4"/>
    <s v="Bueno"/>
  </r>
  <r>
    <d v="2022-11-05T00:00:00"/>
    <s v="Vegetación Secundaria Baja Cultivada "/>
    <x v="8"/>
    <n v="4"/>
    <n v="21"/>
    <s v="Corono"/>
    <s v="Xylosma"/>
    <x v="4"/>
    <s v="SALICACEAE"/>
    <s v="Arbusto"/>
    <n v="8"/>
    <n v="6"/>
    <n v="8"/>
    <m/>
    <n v="3"/>
    <n v="0"/>
    <n v="2"/>
    <n v="2"/>
    <n v="12.806248474865697"/>
    <n v="4.0763554944758429"/>
    <n v="4.0763554944758432E-2"/>
    <n v="1.3050705333535419E-3"/>
    <n v="0"/>
    <n v="1.5660846400242501E-2"/>
    <e v="#NAME?"/>
    <n v="4"/>
    <s v="Bueno"/>
  </r>
  <r>
    <d v="2022-11-05T00:00:00"/>
    <s v="Vegetación Secundaria Baja Cultivada "/>
    <x v="8"/>
    <n v="4"/>
    <n v="22"/>
    <s v="Garbancillo"/>
    <s v="Duranta"/>
    <x v="7"/>
    <s v="VERBENACEAE"/>
    <s v="Arbusto"/>
    <n v="18"/>
    <n v="14"/>
    <n v="10"/>
    <m/>
    <n v="4"/>
    <n v="0"/>
    <n v="3"/>
    <n v="3"/>
    <n v="24.899799195977465"/>
    <n v="7.9258522480708296"/>
    <n v="7.9258522480708291E-2"/>
    <n v="4.9338032358487551E-3"/>
    <n v="0"/>
    <n v="7.8940851773580081E-2"/>
    <e v="#NAME?"/>
    <n v="4"/>
    <s v="Bueno"/>
  </r>
  <r>
    <d v="2022-11-05T00:00:00"/>
    <s v="Vegetación Secundaria Baja Cultivada "/>
    <x v="8"/>
    <n v="5"/>
    <n v="23"/>
    <s v="Chilco"/>
    <s v="Baccharis"/>
    <x v="32"/>
    <s v="ASTERACEAE"/>
    <s v="Arbusto"/>
    <n v="7.5"/>
    <n v="8"/>
    <n v="65"/>
    <m/>
    <n v="3"/>
    <n v="2.5"/>
    <n v="3"/>
    <n v="5"/>
    <n v="65.918510298701378"/>
    <n v="20.982513510584671"/>
    <n v="0.20982513510584672"/>
    <n v="3.4578400823502914E-2"/>
    <n v="0.34578400823502914"/>
    <n v="0.41494080988203497"/>
    <s v="I"/>
    <n v="4"/>
    <s v="Bueno"/>
  </r>
  <r>
    <d v="2022-11-05T00:00:00"/>
    <s v="Vegetación Secundaria Baja Cultivada "/>
    <x v="8"/>
    <n v="5"/>
    <n v="24"/>
    <s v="Corono"/>
    <s v="Xylosma"/>
    <x v="4"/>
    <s v="SALICACEAE"/>
    <s v="Arbusto"/>
    <n v="8"/>
    <n v="75"/>
    <n v="75"/>
    <n v="10.5"/>
    <n v="3"/>
    <n v="0"/>
    <n v="3"/>
    <n v="3"/>
    <n v="106.88428322255803"/>
    <n v="34.022324027408494"/>
    <n v="0.34022324027408496"/>
    <n v="9.0911292930879281E-2"/>
    <n v="0"/>
    <n v="1.0909355151705513"/>
    <s v="III"/>
    <n v="4"/>
    <s v="Bueno"/>
  </r>
  <r>
    <d v="2022-11-05T00:00:00"/>
    <s v="Vegetación Secundaria Baja Cultivada "/>
    <x v="8"/>
    <n v="5"/>
    <n v="25"/>
    <s v="Aliso"/>
    <s v="Alnus"/>
    <x v="5"/>
    <s v="BETULACCEAE"/>
    <s v="Arbusto"/>
    <n v="15"/>
    <m/>
    <m/>
    <n v="10.5"/>
    <n v="5"/>
    <n v="0"/>
    <n v="2"/>
    <n v="1.5"/>
    <n v="18.309833423600555"/>
    <n v="5.8282009931104595"/>
    <n v="5.8282009931104592E-2"/>
    <n v="2.6678347335778959E-3"/>
    <n v="0"/>
    <n v="5.3356694671557917E-2"/>
    <e v="#NAME?"/>
    <n v="4"/>
    <s v="Bueno"/>
  </r>
  <r>
    <d v="2022-11-05T00:00:00"/>
    <s v="Vegetación Secundaria Baja Cultivada "/>
    <x v="8"/>
    <n v="5"/>
    <n v="26"/>
    <s v="Sauco"/>
    <s v="Sambucus "/>
    <x v="0"/>
    <s v="ADOXACEAE"/>
    <s v="Arbusto"/>
    <n v="7"/>
    <n v="7"/>
    <n v="5"/>
    <n v="9"/>
    <n v="3"/>
    <n v="0"/>
    <n v="3"/>
    <n v="4"/>
    <n v="14.282856857085701"/>
    <n v="4.5463745405583236"/>
    <n v="4.5463745405583234E-2"/>
    <n v="1.6233804195373324E-3"/>
    <n v="0"/>
    <n v="1.9480565034447988E-2"/>
    <e v="#NAME?"/>
    <n v="4"/>
    <s v="Bueno"/>
  </r>
  <r>
    <d v="2022-11-15T00:00:00"/>
    <s v="Vegetación Secundaria Baja Cultivada "/>
    <x v="9"/>
    <n v="1"/>
    <n v="1"/>
    <s v="Arboloco"/>
    <s v="Smallanthus"/>
    <x v="6"/>
    <s v="ASTERACEAE"/>
    <s v="Árbol"/>
    <n v="25"/>
    <n v="24"/>
    <n v="20"/>
    <n v="12.5"/>
    <n v="15"/>
    <n v="5.5"/>
    <n v="4"/>
    <n v="3"/>
    <n v="41.919565837446363"/>
    <n v="13.343412230591472"/>
    <n v="0.13343412230591473"/>
    <n v="1.3983751187411658E-2"/>
    <n v="0.30764252612305648"/>
    <n v="0.83902507124469949"/>
    <s v="I"/>
    <n v="4"/>
    <s v="Bueno"/>
  </r>
  <r>
    <d v="2022-11-15T00:00:00"/>
    <s v="Vegetación Secundaria Baja Cultivada "/>
    <x v="9"/>
    <n v="1"/>
    <n v="2"/>
    <s v="Arrayán"/>
    <s v="Myrcianthes"/>
    <x v="28"/>
    <s v="MYRTACEAE"/>
    <s v="Arbusto"/>
    <n v="12"/>
    <n v="9"/>
    <n v="7"/>
    <n v="8"/>
    <n v="1.8"/>
    <n v="1.8"/>
    <n v="4"/>
    <n v="4"/>
    <n v="18.384776310850235"/>
    <n v="5.8520560550211895"/>
    <n v="5.8520560550211896E-2"/>
    <n v="2.6897185382530314E-3"/>
    <n v="1.9365973475421825E-2"/>
    <n v="1.9365973475421825E-2"/>
    <e v="#NAME?"/>
    <n v="4"/>
    <s v="Bueno"/>
  </r>
  <r>
    <d v="2022-11-15T00:00:00"/>
    <s v="Vegetación Secundaria Baja Cultivada "/>
    <x v="9"/>
    <n v="1"/>
    <n v="3"/>
    <s v="Chilco"/>
    <s v="Baccharis"/>
    <x v="32"/>
    <s v="ASTERACEAE"/>
    <s v="Arbusto"/>
    <n v="7"/>
    <n v="8"/>
    <n v="7"/>
    <n v="5"/>
    <n v="2.8"/>
    <n v="2"/>
    <n v="5"/>
    <n v="4"/>
    <n v="13.674794331177344"/>
    <n v="4.3528222271438066"/>
    <n v="4.3528222271438065E-2"/>
    <n v="1.4880987179092219E-3"/>
    <n v="1.1904789743273775E-2"/>
    <n v="1.6666705640583285E-2"/>
    <e v="#NAME?"/>
    <n v="4"/>
    <s v="Bueno"/>
  </r>
  <r>
    <d v="2022-11-15T00:00:00"/>
    <s v="Vegetación Secundaria Baja Cultivada "/>
    <x v="9"/>
    <n v="1"/>
    <n v="4"/>
    <s v="Tabaquillo "/>
    <s v="Nicotiana"/>
    <x v="27"/>
    <s v="SOLANACEAE"/>
    <s v="Arbusto"/>
    <n v="7.5"/>
    <m/>
    <m/>
    <m/>
    <n v="1.6"/>
    <n v="1"/>
    <n v="1"/>
    <n v="1"/>
    <n v="7.5"/>
    <n v="2.3873241463784303"/>
    <n v="2.3873241463784303E-2"/>
    <n v="4.4762327744595566E-4"/>
    <n v="1.7904931097838226E-3"/>
    <n v="2.8647889756541166E-3"/>
    <e v="#NAME?"/>
    <n v="4"/>
    <s v="Bueno"/>
  </r>
  <r>
    <d v="2022-11-15T00:00:00"/>
    <s v="Vegetación Secundaria Baja Cultivada "/>
    <x v="9"/>
    <n v="1"/>
    <n v="5"/>
    <s v="Caballero de la noche"/>
    <s v="Cestrum"/>
    <x v="38"/>
    <s v="SOLANACEAE"/>
    <s v="Arbusto"/>
    <n v="6"/>
    <n v="8"/>
    <n v="7"/>
    <n v="7"/>
    <n v="2"/>
    <n v="2"/>
    <n v="3"/>
    <n v="3"/>
    <n v="14.071247279470288"/>
    <n v="4.4790171199921618"/>
    <n v="4.4790171199921618E-2"/>
    <n v="1.5756339366097636E-3"/>
    <n v="1.2605071492878109E-2"/>
    <n v="1.2605071492878109E-2"/>
    <e v="#NAME?"/>
    <n v="4"/>
    <s v="Bueno"/>
  </r>
  <r>
    <d v="2022-11-15T00:00:00"/>
    <s v="Vegetación Secundaria Baja Cultivada "/>
    <x v="9"/>
    <n v="1"/>
    <n v="6"/>
    <s v="Tomatillo"/>
    <s v="Solanum "/>
    <x v="39"/>
    <s v="SOLANACEAE"/>
    <s v="Arbusto"/>
    <n v="6"/>
    <n v="65"/>
    <n v="5"/>
    <n v="6"/>
    <n v="3"/>
    <n v="3"/>
    <n v="3"/>
    <n v="3"/>
    <n v="65.741919655574407"/>
    <n v="20.926302963069801"/>
    <n v="0.20926302963069801"/>
    <n v="3.4393383202158588E-2"/>
    <n v="0.41272059842590303"/>
    <n v="0.41272059842590303"/>
    <s v="I"/>
    <n v="4"/>
    <s v="Bueno"/>
  </r>
  <r>
    <d v="2022-11-15T00:00:00"/>
    <s v="Vegetación Secundaria Baja Cultivada "/>
    <x v="9"/>
    <n v="2"/>
    <n v="7"/>
    <s v="Chilco"/>
    <s v="Baccharis"/>
    <x v="32"/>
    <s v="ASTERACEAE"/>
    <s v="Arbusto"/>
    <n v="8"/>
    <n v="8"/>
    <n v="85"/>
    <n v="75"/>
    <n v="3.5"/>
    <n v="3.5"/>
    <n v="5"/>
    <n v="5"/>
    <n v="113.92102527628515"/>
    <n v="36.262188589635066"/>
    <n v="0.36262188589635064"/>
    <n v="0.10327564257233086"/>
    <n v="1.445858996012632"/>
    <n v="1.445858996012632"/>
    <s v="III"/>
    <n v="4"/>
    <s v="Bueno"/>
  </r>
  <r>
    <d v="2022-11-15T00:00:00"/>
    <s v="Vegetación Secundaria Baja Cultivada "/>
    <x v="9"/>
    <n v="2"/>
    <n v="8"/>
    <s v="Cerezo"/>
    <s v="Prunus"/>
    <x v="2"/>
    <s v="ROSACEAE"/>
    <s v="Arbusto"/>
    <n v="25"/>
    <m/>
    <m/>
    <m/>
    <n v="6"/>
    <n v="5"/>
    <n v="6"/>
    <n v="5"/>
    <n v="25"/>
    <n v="7.9577471545947667"/>
    <n v="7.9577471545947673E-2"/>
    <n v="4.9735919716217296E-3"/>
    <n v="9.9471839432434594E-2"/>
    <n v="0.1193662073189215"/>
    <e v="#NAME?"/>
    <n v="4"/>
    <s v="Bueno"/>
  </r>
  <r>
    <d v="2022-11-15T00:00:00"/>
    <s v="Vegetación Secundaria Baja Cultivada "/>
    <x v="9"/>
    <n v="2"/>
    <n v="9"/>
    <s v="Caballero de la noche"/>
    <s v="Cestrum"/>
    <x v="38"/>
    <s v="SOLANACEAE"/>
    <s v="Arbusto"/>
    <n v="6"/>
    <m/>
    <m/>
    <m/>
    <n v="1.8"/>
    <n v="2"/>
    <n v="1.5"/>
    <n v="5"/>
    <n v="6"/>
    <n v="1.909859317102744"/>
    <n v="1.9098593171027439E-2"/>
    <n v="2.8647889756541154E-4"/>
    <n v="2.2918311805232923E-3"/>
    <n v="2.0626480624709631E-3"/>
    <e v="#NAME?"/>
    <n v="4"/>
    <s v="Bueno"/>
  </r>
  <r>
    <d v="2022-11-15T00:00:00"/>
    <s v="Vegetación Secundaria Baja Cultivada "/>
    <x v="9"/>
    <n v="2"/>
    <n v="10"/>
    <s v="Caballero de la noche"/>
    <s v="Cestrum"/>
    <x v="38"/>
    <s v="SOLANACEAE"/>
    <s v="Arbusto"/>
    <n v="6"/>
    <n v="5"/>
    <n v="1"/>
    <m/>
    <n v="1.8"/>
    <n v="2"/>
    <n v="1.5"/>
    <n v="5"/>
    <n v="7.8740078740118111"/>
    <n v="2.5063745501869712"/>
    <n v="2.5063745501869711E-2"/>
    <n v="4.9338032358487544E-4"/>
    <n v="3.9470425886790035E-3"/>
    <n v="3.5523383298111033E-3"/>
    <e v="#NAME?"/>
    <n v="4"/>
    <s v="Bueno"/>
  </r>
  <r>
    <d v="2022-11-15T00:00:00"/>
    <s v="Vegetación Secundaria Baja Cultivada "/>
    <x v="9"/>
    <n v="2"/>
    <n v="11"/>
    <s v="Hayuelo"/>
    <s v="Dodonaea"/>
    <x v="11"/>
    <s v="SAPINDACEAE"/>
    <s v="Arbusto"/>
    <n v="4.5"/>
    <n v="4"/>
    <n v="4"/>
    <n v="35"/>
    <n v="1.5"/>
    <n v="1.3"/>
    <n v="1.5"/>
    <n v="1.5"/>
    <n v="35.738634557016866"/>
    <n v="11.375960698208127"/>
    <n v="0.11375960698208126"/>
    <n v="1.0164032553206167E-2"/>
    <n v="5.2852969276672067E-2"/>
    <n v="6.0984195319237003E-2"/>
    <s v="I"/>
    <n v="4"/>
    <s v="Bueno"/>
  </r>
  <r>
    <d v="2022-11-15T00:00:00"/>
    <s v="Vegetación Secundaria Baja Cultivada "/>
    <x v="9"/>
    <n v="2"/>
    <n v="12"/>
    <s v="Tomatillo"/>
    <s v="Solanum "/>
    <x v="39"/>
    <s v="SOLANACEAE"/>
    <s v="Arbusto"/>
    <n v="22"/>
    <m/>
    <m/>
    <m/>
    <n v="3"/>
    <n v="1.3"/>
    <n v="2.5"/>
    <n v="2.5"/>
    <n v="22"/>
    <n v="7.0028174960433951"/>
    <n v="7.0028174960433953E-2"/>
    <n v="3.8515496228238681E-3"/>
    <n v="2.0028058038684116E-2"/>
    <n v="4.6218595473886417E-2"/>
    <e v="#NAME?"/>
    <n v="4"/>
    <s v="Bueno"/>
  </r>
  <r>
    <d v="2022-11-15T00:00:00"/>
    <s v="Vegetación Secundaria Baja Cultivada "/>
    <x v="9"/>
    <n v="2"/>
    <n v="13"/>
    <s v="Mano de oso"/>
    <s v="Oreopanax"/>
    <x v="34"/>
    <s v="ARALIACEAE"/>
    <s v="Arbusto"/>
    <n v="12"/>
    <m/>
    <m/>
    <m/>
    <n v="1"/>
    <n v="1"/>
    <n v="1.5"/>
    <n v="1.5"/>
    <n v="12"/>
    <n v="3.8197186342054881"/>
    <n v="3.8197186342054879E-2"/>
    <n v="1.1459155902616462E-3"/>
    <n v="4.5836623610465846E-3"/>
    <n v="4.5836623610465846E-3"/>
    <e v="#NAME?"/>
    <n v="4"/>
    <s v="Bueno"/>
  </r>
  <r>
    <d v="2022-11-15T00:00:00"/>
    <s v="Vegetación Secundaria Baja Cultivada "/>
    <x v="9"/>
    <n v="2"/>
    <n v="14"/>
    <s v="Cucharo"/>
    <s v="Clusia"/>
    <x v="40"/>
    <s v="CLUSIACEAE"/>
    <s v="Arbusto"/>
    <n v="5"/>
    <m/>
    <m/>
    <m/>
    <n v="1.3"/>
    <n v="1.3"/>
    <n v="1"/>
    <n v="1"/>
    <n v="5"/>
    <n v="1.5915494309189535"/>
    <n v="1.5915494309189534E-2"/>
    <n v="1.9894367886486917E-4"/>
    <n v="1.0345071300973197E-3"/>
    <n v="1.0345071300973197E-3"/>
    <e v="#NAME?"/>
    <n v="4"/>
    <s v="Bueno"/>
  </r>
  <r>
    <d v="2022-11-15T00:00:00"/>
    <s v="Vegetación Secundaria Baja Cultivada "/>
    <x v="9"/>
    <n v="2"/>
    <n v="15"/>
    <s v="Nogal "/>
    <s v="Juglans"/>
    <x v="13"/>
    <s v="JUGLANDACEAE"/>
    <s v="Árbol"/>
    <n v="5"/>
    <m/>
    <m/>
    <m/>
    <n v="1.2"/>
    <n v="1.2"/>
    <n v="1"/>
    <n v="1"/>
    <n v="5"/>
    <n v="1.5915494309189535"/>
    <n v="1.5915494309189534E-2"/>
    <n v="1.9894367886486917E-4"/>
    <n v="1.4323944878270579E-3"/>
    <n v="1.4323944878270579E-3"/>
    <e v="#NAME?"/>
    <n v="6"/>
    <s v="Bueno"/>
  </r>
  <r>
    <d v="2022-11-15T00:00:00"/>
    <s v="Vegetación Secundaria Baja Cultivada "/>
    <x v="9"/>
    <n v="4"/>
    <n v="16"/>
    <s v="limón"/>
    <s v="Citrus"/>
    <x v="41"/>
    <s v="RUTACEAE"/>
    <s v="Arbusto"/>
    <n v="3"/>
    <m/>
    <m/>
    <m/>
    <n v="1.5"/>
    <n v="1.5"/>
    <n v="1"/>
    <n v="1"/>
    <n v="3"/>
    <n v="0.95492965855137202"/>
    <n v="9.5492965855137196E-3"/>
    <n v="7.1619724391352885E-5"/>
    <n v="4.2971834634811734E-4"/>
    <n v="4.2971834634811734E-4"/>
    <e v="#NAME?"/>
    <n v="4"/>
    <s v="Bueno"/>
  </r>
  <r>
    <d v="2022-11-15T00:00:00"/>
    <s v="Vegetación Secundaria Baja Cultivada "/>
    <x v="9"/>
    <n v="4"/>
    <n v="17"/>
    <s v="Guayabo"/>
    <s v="Psidium"/>
    <x v="42"/>
    <s v="MYRTACEAE"/>
    <s v="Arbusto"/>
    <n v="3"/>
    <m/>
    <m/>
    <m/>
    <n v="1.5"/>
    <n v="1.5"/>
    <n v="1"/>
    <n v="1"/>
    <n v="3"/>
    <n v="0.95492965855137202"/>
    <n v="9.5492965855137196E-3"/>
    <n v="7.1619724391352885E-5"/>
    <n v="4.2971834634811734E-4"/>
    <n v="4.2971834634811734E-4"/>
    <e v="#NAME?"/>
    <n v="4"/>
    <s v="Bueno"/>
  </r>
  <r>
    <d v="2022-11-15T00:00:00"/>
    <s v="Vegetación Secundaria Baja Cultivada "/>
    <x v="9"/>
    <n v="4"/>
    <n v="18"/>
    <s v="Garbancillo"/>
    <s v="Duranta"/>
    <x v="7"/>
    <s v="VERBENACEAE"/>
    <s v="Arbusto"/>
    <n v="10"/>
    <n v="9"/>
    <n v="6"/>
    <n v="6"/>
    <n v="3"/>
    <n v="3"/>
    <n v="1"/>
    <n v="1"/>
    <n v="15.905973720586866"/>
    <n v="5.0630286846423713"/>
    <n v="5.0630286846423712E-2"/>
    <n v="2.0133100301124762E-3"/>
    <n v="2.4159720361349717E-2"/>
    <n v="2.4159720361349717E-2"/>
    <e v="#NAME?"/>
    <n v="4"/>
    <s v="Bueno"/>
  </r>
  <r>
    <d v="2022-11-15T00:00:00"/>
    <s v="Vegetación Secundaria Baja Cultivada "/>
    <x v="9"/>
    <n v="4"/>
    <n v="19"/>
    <s v="Garbancillo"/>
    <s v="Duranta"/>
    <x v="7"/>
    <s v="VERBENACEAE"/>
    <s v="Arbusto"/>
    <n v="10"/>
    <n v="9"/>
    <n v="6"/>
    <n v="6"/>
    <n v="3"/>
    <n v="3"/>
    <n v="1"/>
    <n v="1"/>
    <n v="15.905973720586866"/>
    <n v="5.0630286846423713"/>
    <n v="5.0630286846423712E-2"/>
    <n v="2.0133100301124762E-3"/>
    <n v="2.4159720361349717E-2"/>
    <n v="2.4159720361349717E-2"/>
    <e v="#NAME?"/>
    <n v="4"/>
    <s v="Bueno"/>
  </r>
  <r>
    <d v="2022-11-15T00:00:00"/>
    <s v="Vegetación Secundaria Baja Cultivada "/>
    <x v="9"/>
    <n v="4"/>
    <n v="20"/>
    <s v="Arrayán"/>
    <s v="Myrcianthes"/>
    <x v="28"/>
    <s v="MYRTACEAE"/>
    <s v="Arbusto"/>
    <n v="10"/>
    <n v="10.5"/>
    <n v="8.5"/>
    <n v="10.5"/>
    <n v="1.8"/>
    <n v="1.8"/>
    <n v="2"/>
    <n v="2"/>
    <n v="19.817921182606415"/>
    <n v="6.3082402360347825"/>
    <n v="6.3082402360347831E-2"/>
    <n v="3.1254051949670958E-3"/>
    <n v="2.250291740376309E-2"/>
    <n v="2.250291740376309E-2"/>
    <e v="#NAME?"/>
    <n v="4"/>
    <s v="Bueno"/>
  </r>
  <r>
    <d v="2022-11-15T00:00:00"/>
    <s v="Vegetación Secundaria Baja Cultivada "/>
    <x v="9"/>
    <n v="4"/>
    <n v="21"/>
    <s v="Arrayán"/>
    <s v="Myrcianthes"/>
    <x v="28"/>
    <s v="MYRTACEAE"/>
    <s v="Arbusto"/>
    <n v="10"/>
    <n v="10.5"/>
    <n v="8.5"/>
    <n v="10.5"/>
    <n v="1.8"/>
    <n v="1.8"/>
    <n v="2"/>
    <n v="2"/>
    <n v="19.817921182606415"/>
    <n v="6.3082402360347825"/>
    <n v="6.3082402360347831E-2"/>
    <n v="3.1254051949670958E-3"/>
    <n v="2.250291740376309E-2"/>
    <n v="2.250291740376309E-2"/>
    <e v="#NAME?"/>
    <n v="4"/>
    <s v="Bueno"/>
  </r>
  <r>
    <d v="2022-11-15T00:00:00"/>
    <s v="Vegetación Secundaria Baja Cultivada "/>
    <x v="9"/>
    <n v="4"/>
    <n v="22"/>
    <s v="No registra"/>
    <s v="Lycianthes"/>
    <x v="43"/>
    <s v="SOLANACEAE"/>
    <s v="Arbusto"/>
    <n v="5"/>
    <n v="5"/>
    <n v="5"/>
    <n v="5"/>
    <n v="3"/>
    <n v="3"/>
    <n v="6"/>
    <n v="5"/>
    <n v="10"/>
    <n v="3.183098861837907"/>
    <n v="3.1830988618379068E-2"/>
    <n v="7.9577471545947667E-4"/>
    <n v="9.5492965855137196E-3"/>
    <n v="9.5492965855137196E-3"/>
    <e v="#NAME?"/>
    <n v="4"/>
    <s v="Bueno"/>
  </r>
  <r>
    <d v="2022-11-15T00:00:00"/>
    <s v="Vegetación Secundaria Baja Cultivada "/>
    <x v="9"/>
    <n v="4"/>
    <n v="23"/>
    <s v="Arrayán"/>
    <s v="Myrcianthes"/>
    <x v="28"/>
    <s v="MYRTACEAE"/>
    <s v="Arbusto"/>
    <n v="9.5"/>
    <n v="11"/>
    <n v="6"/>
    <n v="5"/>
    <n v="2.7"/>
    <n v="2.7"/>
    <n v="3"/>
    <n v="5"/>
    <n v="16.5"/>
    <n v="5.2521131220325463"/>
    <n v="5.2521131220325465E-2"/>
    <n v="2.1664966628384252E-3"/>
    <n v="2.3398163958654992E-2"/>
    <n v="2.3398163958654992E-2"/>
    <e v="#NAME?"/>
    <n v="4"/>
    <s v="Bueno"/>
  </r>
  <r>
    <d v="2022-11-15T00:00:00"/>
    <s v="Vegetación Secundaria Baja Cultivada "/>
    <x v="9"/>
    <n v="4"/>
    <n v="24"/>
    <s v="Chilco"/>
    <s v="Baccharis"/>
    <x v="32"/>
    <s v="ASTERACEAE"/>
    <s v="Arbusto"/>
    <n v="8.5"/>
    <n v="65"/>
    <n v="6"/>
    <n v="6"/>
    <n v="3"/>
    <n v="3"/>
    <n v="3.5"/>
    <n v="4"/>
    <n v="66.100302571168314"/>
    <n v="21.040379788142712"/>
    <n v="0.21040379788142713"/>
    <n v="3.476938675521319E-2"/>
    <n v="0.41723264106255831"/>
    <n v="0.41723264106255831"/>
    <s v="II"/>
    <n v="4"/>
    <s v="Bueno"/>
  </r>
  <r>
    <d v="2022-11-15T00:00:00"/>
    <s v="Vegetación Secundaria Baja Cultivada "/>
    <x v="9"/>
    <n v="5"/>
    <n v="25"/>
    <s v="Tomatillo"/>
    <s v="Solanum "/>
    <x v="39"/>
    <s v="SOLANACEAE"/>
    <s v="Arbusto"/>
    <n v="15.5"/>
    <m/>
    <m/>
    <m/>
    <n v="2"/>
    <n v="2"/>
    <n v="0.7"/>
    <n v="0.6"/>
    <n v="15.5"/>
    <n v="4.9338032358487558"/>
    <n v="4.9338032358487556E-2"/>
    <n v="1.9118487538913927E-3"/>
    <n v="1.5294790031131142E-2"/>
    <n v="1.5294790031131142E-2"/>
    <e v="#NAME?"/>
    <n v="4"/>
    <s v="Bueno"/>
  </r>
  <r>
    <d v="2022-11-15T00:00:00"/>
    <s v="Vegetación Secundaria Baja Cultivada "/>
    <x v="9"/>
    <n v="5"/>
    <n v="26"/>
    <s v="Tomatillo"/>
    <s v="Solanum "/>
    <x v="39"/>
    <s v="SOLANACEAE"/>
    <s v="Arbusto"/>
    <n v="15.5"/>
    <m/>
    <m/>
    <m/>
    <n v="2"/>
    <n v="2"/>
    <n v="0.7"/>
    <n v="0.6"/>
    <n v="15.5"/>
    <n v="4.9338032358487558"/>
    <n v="4.9338032358487556E-2"/>
    <n v="1.9118487538913927E-3"/>
    <n v="1.5294790031131142E-2"/>
    <n v="1.5294790031131142E-2"/>
    <e v="#NAME?"/>
    <n v="4"/>
    <s v="Bueno"/>
  </r>
  <r>
    <d v="2022-11-15T00:00:00"/>
    <s v="Vegetación Secundaria Baja Cultivada "/>
    <x v="9"/>
    <n v="5"/>
    <n v="27"/>
    <s v="Arboloco"/>
    <s v="Smallanthus"/>
    <x v="6"/>
    <s v="ASTERACEAE"/>
    <s v="Árbol"/>
    <n v="30"/>
    <n v="29"/>
    <n v="15"/>
    <n v="16"/>
    <n v="5.5"/>
    <n v="4.5"/>
    <n v="4"/>
    <n v="3.5"/>
    <n v="47.138094997570704"/>
    <n v="15.004521653597443"/>
    <n v="0.15004521653597444"/>
    <n v="1.7682114177509575E-2"/>
    <n v="0.31827805519517238"/>
    <n v="0.38900651190521063"/>
    <s v="I"/>
    <n v="4"/>
    <s v="Bueno"/>
  </r>
  <r>
    <d v="2022-11-15T00:00:00"/>
    <s v="Vegetación Secundaria Baja Cultivada "/>
    <x v="9"/>
    <n v="5"/>
    <n v="28"/>
    <s v="Arrayán"/>
    <s v="Myrcianthes"/>
    <x v="28"/>
    <s v="MYRTACEAE"/>
    <s v="Arbusto"/>
    <n v="5"/>
    <n v="4"/>
    <n v="4"/>
    <n v="4"/>
    <n v="1.5"/>
    <n v="1.5"/>
    <n v="1.5"/>
    <n v="1.5"/>
    <n v="8.5440037453175304"/>
    <n v="2.7196408597259043"/>
    <n v="2.7196408597259043E-2"/>
    <n v="5.8091554228541784E-4"/>
    <n v="3.4854932537125068E-3"/>
    <n v="3.4854932537125068E-3"/>
    <e v="#NAME?"/>
    <n v="4"/>
    <s v="Bueno"/>
  </r>
  <r>
    <d v="2022-11-15T00:00:00"/>
    <s v="Vegetación Secundaria Baja Cultivada "/>
    <x v="9"/>
    <n v="5"/>
    <n v="29"/>
    <s v="Caballero de la noche"/>
    <s v="Cestrum"/>
    <x v="38"/>
    <s v="SOLANACEAE"/>
    <s v="Arbusto"/>
    <n v="5"/>
    <n v="4.5"/>
    <n v="6.5"/>
    <n v="6"/>
    <n v="1.5"/>
    <n v="3"/>
    <n v="4"/>
    <n v="3"/>
    <n v="11.113055385446435"/>
    <n v="3.5373953948956167"/>
    <n v="3.537395394895617E-2"/>
    <n v="9.8278177359245405E-4"/>
    <n v="1.1793381283109448E-2"/>
    <n v="5.8966906415547238E-3"/>
    <e v="#NAME?"/>
    <n v="4"/>
    <s v="Bueno"/>
  </r>
  <r>
    <d v="2022-11-15T00:00:00"/>
    <s v="Vegetación Secundaria Baja Cultivada "/>
    <x v="9"/>
    <n v="5"/>
    <n v="30"/>
    <s v="Tomatillo"/>
    <s v="Solanum "/>
    <x v="39"/>
    <s v="SOLANACEAE"/>
    <s v="Arbusto"/>
    <n v="12"/>
    <m/>
    <m/>
    <m/>
    <n v="2"/>
    <n v="2"/>
    <n v="1"/>
    <n v="1"/>
    <n v="12"/>
    <n v="3.8197186342054881"/>
    <n v="3.8197186342054879E-2"/>
    <n v="1.1459155902616462E-3"/>
    <n v="9.1673247220931692E-3"/>
    <n v="9.1673247220931692E-3"/>
    <e v="#NAME?"/>
    <n v="4"/>
    <s v="Bueno"/>
  </r>
  <r>
    <d v="2022-11-15T00:00:00"/>
    <s v="Vegetación Secundaria Baja Cultivada "/>
    <x v="9"/>
    <n v="5"/>
    <n v="31"/>
    <s v="No registra"/>
    <s v="Lycianthes"/>
    <x v="43"/>
    <s v="SOLANACEAE"/>
    <s v="Arbusto"/>
    <n v="6"/>
    <n v="4.5"/>
    <n v="4.5"/>
    <n v="4"/>
    <n v="2.5"/>
    <n v="2"/>
    <n v="4"/>
    <n v="3"/>
    <n v="9.6176920308356717"/>
    <n v="3.0614064556860532"/>
    <n v="3.0614064556860533E-2"/>
    <n v="7.3609161180001584E-4"/>
    <n v="5.8887328944001267E-3"/>
    <n v="7.3609161180001586E-3"/>
    <e v="#NAME?"/>
    <n v="4"/>
    <s v="Bueno"/>
  </r>
  <r>
    <d v="2022-11-15T00:00:00"/>
    <s v="Vegetación Secundaria Baja Cultivada "/>
    <x v="9"/>
    <n v="5"/>
    <n v="32"/>
    <s v="Cucharo"/>
    <s v="Clusia"/>
    <x v="40"/>
    <s v="CLUSIACEAE"/>
    <s v="Arbusto"/>
    <n v="7"/>
    <n v="55"/>
    <m/>
    <m/>
    <n v="1.4"/>
    <n v="2"/>
    <n v="4"/>
    <n v="3"/>
    <n v="55.443665102516448"/>
    <n v="17.648266728394219"/>
    <n v="0.17648266728394219"/>
    <n v="2.4462114753224316E-2"/>
    <n v="0.19569691802579453"/>
    <n v="0.13698784261805616"/>
    <s v="I"/>
    <n v="4"/>
    <s v="Bueno"/>
  </r>
  <r>
    <d v="2022-11-15T00:00:00"/>
    <s v="Vegetación Secundaria Baja Cultivada "/>
    <x v="9"/>
    <n v="5"/>
    <n v="33"/>
    <s v="Chilco"/>
    <s v="Baccharis"/>
    <x v="32"/>
    <s v="ASTERACEAE"/>
    <s v="Arbusto"/>
    <n v="6.5"/>
    <n v="6"/>
    <n v="7.5"/>
    <n v="6"/>
    <n v="2.2999999999999998"/>
    <n v="2.2999999999999998"/>
    <n v="4"/>
    <n v="3"/>
    <n v="13.057564857200596"/>
    <n v="4.1563519835329865"/>
    <n v="4.1563519835329868E-2"/>
    <n v="1.3567958898584079E-3"/>
    <n v="1.2482522186697351E-2"/>
    <n v="1.2482522186697351E-2"/>
    <e v="#NAME?"/>
    <n v="4"/>
    <s v="Bueno"/>
  </r>
  <r>
    <d v="2022-11-15T00:00:00"/>
    <s v="Vegetación Secundaria Baja Cultivada "/>
    <x v="9"/>
    <n v="5"/>
    <n v="34"/>
    <s v="Caballero de la noche"/>
    <s v="Cestrum"/>
    <x v="38"/>
    <s v="SOLANACEAE"/>
    <s v="Arbusto"/>
    <n v="6"/>
    <n v="4"/>
    <n v="4.5"/>
    <n v="4"/>
    <n v="2"/>
    <n v="2"/>
    <n v="2.5"/>
    <n v="2"/>
    <n v="9.3941471140279678"/>
    <n v="2.9902498986600281"/>
    <n v="2.990249898660028E-2"/>
    <n v="7.0227118639298815E-4"/>
    <n v="5.6181694911439052E-3"/>
    <n v="5.6181694911439052E-3"/>
    <e v="#NAME?"/>
    <n v="4"/>
    <s v="Bueno"/>
  </r>
  <r>
    <d v="2022-11-15T00:00:00"/>
    <s v="Vegetación Secundaria Baja Cultivada "/>
    <x v="9"/>
    <n v="5"/>
    <n v="35"/>
    <s v="No registra"/>
    <s v="Lycianthes"/>
    <x v="43"/>
    <s v="SOLANACEAE"/>
    <s v="Arbusto"/>
    <n v="6"/>
    <n v="6"/>
    <n v="6"/>
    <n v="5"/>
    <n v="2.2000000000000002"/>
    <n v="2"/>
    <n v="3"/>
    <n v="3"/>
    <n v="11.532562594670797"/>
    <n v="3.6709286869171032"/>
    <n v="3.6709286869171034E-2"/>
    <n v="1.0583803715611044E-3"/>
    <n v="8.4670429724888353E-3"/>
    <n v="9.313747269737719E-3"/>
    <e v="#NAME?"/>
    <n v="4"/>
    <s v="Bueno"/>
  </r>
  <r>
    <d v="2022-11-15T00:00:00"/>
    <s v="Vegetación Secundaria Baja Cultivada "/>
    <x v="9"/>
    <n v="5"/>
    <n v="36"/>
    <s v="Chilco"/>
    <s v="Baccharis"/>
    <x v="32"/>
    <s v="ASTERACEAE"/>
    <s v="Arbusto"/>
    <n v="6.5"/>
    <n v="5"/>
    <n v="6"/>
    <n v="6.5"/>
    <n v="1.3"/>
    <n v="1.3"/>
    <n v="3"/>
    <n v="3"/>
    <n v="12.062338081814818"/>
    <n v="3.8395614619328788"/>
    <n v="3.8395614619328791E-2"/>
    <n v="1.1578522109935388E-3"/>
    <n v="6.0208314971664026E-3"/>
    <n v="6.0208314971664026E-3"/>
    <e v="#NAME?"/>
    <n v="4"/>
    <s v="Bueno"/>
  </r>
  <r>
    <d v="2022-11-15T00:00:00"/>
    <s v="Vegetación Secundaria Baja Cultivada "/>
    <x v="9"/>
    <n v="5"/>
    <n v="37"/>
    <s v="Tomatillo"/>
    <s v="Solanum "/>
    <x v="39"/>
    <s v="SOLANACEAE"/>
    <s v="Arbusto"/>
    <n v="16"/>
    <m/>
    <m/>
    <m/>
    <n v="2.5"/>
    <n v="1.6"/>
    <n v="4"/>
    <n v="4"/>
    <n v="16"/>
    <n v="5.0929581789406511"/>
    <n v="5.0929581789406514E-2"/>
    <n v="2.0371832715762607E-3"/>
    <n v="1.3037972938088069E-2"/>
    <n v="2.0371832715762608E-2"/>
    <e v="#NAME?"/>
    <n v="4"/>
    <s v="Bueno"/>
  </r>
  <r>
    <d v="2022-11-15T00:00:00"/>
    <s v="Vegetación Secundaria Baja Cultivada "/>
    <x v="9"/>
    <n v="5"/>
    <n v="38"/>
    <s v="Arrayán"/>
    <s v="Myrcianthes"/>
    <x v="28"/>
    <s v="MYRTACEAE"/>
    <s v="Arbusto"/>
    <n v="6"/>
    <n v="3.5"/>
    <n v="4.5"/>
    <n v="6"/>
    <n v="2.2000000000000002"/>
    <n v="2.2000000000000002"/>
    <n v="4"/>
    <n v="4"/>
    <n v="10.222524150130436"/>
    <n v="3.2539304987390705"/>
    <n v="3.2539304987390702E-2"/>
    <n v="8.3158457765515289E-4"/>
    <n v="7.3179442833653458E-3"/>
    <n v="7.3179442833653458E-3"/>
    <e v="#NAME?"/>
    <n v="4"/>
    <s v="Bueno"/>
  </r>
</pivotCacheRecords>
</file>

<file path=xl/pivotCache/pivotCacheRecords3.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80">
  <r>
    <d v="2022-11-09T00:00:00"/>
    <s v="Mezcla de árboles plantados"/>
    <n v="1"/>
    <n v="1"/>
    <n v="1"/>
    <s v="Sauco"/>
    <s v="Sambucus"/>
    <x v="0"/>
    <s v="ADOXACEAE"/>
    <s v="Árbol"/>
    <n v="39.5"/>
    <n v="39"/>
    <n v="32"/>
    <n v="16"/>
    <n v="1.8"/>
    <n v="1.5"/>
    <n v="5"/>
    <n v="4"/>
    <n v="66.039760750626584"/>
    <n v="21.021108728136713"/>
    <n v="0.21021108728136714"/>
    <n v="3.470572477797642E-2"/>
    <n v="0.2082343486678585"/>
    <n v="0.24988121840143024"/>
    <s v="II"/>
    <n v="4"/>
    <s v="Bueno"/>
  </r>
  <r>
    <d v="2022-11-09T00:00:00"/>
    <s v="Mezcla de árboles plantados"/>
    <n v="1"/>
    <n v="1"/>
    <n v="2"/>
    <s v="Tibar"/>
    <s v="Escallonia"/>
    <x v="1"/>
    <s v="ESCALLONIACEAE"/>
    <s v="Árbol"/>
    <n v="37"/>
    <n v="33"/>
    <n v="32"/>
    <n v="29"/>
    <n v="5"/>
    <n v="2"/>
    <n v="8"/>
    <n v="7"/>
    <n v="65.749524713111043"/>
    <n v="20.928723728068707"/>
    <n v="0.20928723728068707"/>
    <n v="3.4401340949313172E-2"/>
    <n v="0.27521072759450538"/>
    <n v="0.6880268189862635"/>
    <s v="I"/>
    <n v="4"/>
    <s v="Bueno"/>
  </r>
  <r>
    <d v="2022-11-09T00:00:00"/>
    <s v="Mezcla de árboles plantados"/>
    <n v="1"/>
    <n v="2"/>
    <n v="3"/>
    <s v="Cerezo"/>
    <s v="Prunus "/>
    <x v="2"/>
    <s v="ROSACEAE"/>
    <s v="Árbol"/>
    <n v="32"/>
    <n v="31"/>
    <n v="32"/>
    <m/>
    <n v="6"/>
    <n v="2.5"/>
    <n v="7"/>
    <n v="9"/>
    <n v="54.854352607609911"/>
    <n v="17.460682735213833"/>
    <n v="0.17460682735213834"/>
    <n v="2.394486118817566E-2"/>
    <n v="0.23944861188175659"/>
    <n v="0.5746766685162159"/>
    <s v="I"/>
    <n v="4"/>
    <s v="Bueno"/>
  </r>
  <r>
    <d v="2022-11-09T00:00:00"/>
    <s v="Mezcla de árboles plantados"/>
    <n v="1"/>
    <n v="2"/>
    <n v="4"/>
    <s v="Tibar"/>
    <s v="Escallonia"/>
    <x v="1"/>
    <s v="ESCALLONIACEAE"/>
    <s v="Árbol"/>
    <n v="39"/>
    <n v="36"/>
    <m/>
    <m/>
    <n v="5"/>
    <n v="2"/>
    <n v="6"/>
    <n v="7.5"/>
    <n v="53.075418038862395"/>
    <n v="16.8944302751074"/>
    <n v="0.168944302751074"/>
    <n v="2.2416973734493455E-2"/>
    <n v="0.17933578987594764"/>
    <n v="0.44833947468986912"/>
    <s v="I"/>
    <n v="4"/>
    <s v="Bueno"/>
  </r>
  <r>
    <d v="2022-11-09T00:00:00"/>
    <s v="Mezcla de árboles plantados"/>
    <n v="1"/>
    <n v="2"/>
    <n v="5"/>
    <s v="Papayuelo"/>
    <s v="Vasconcellea"/>
    <x v="3"/>
    <s v="CARICACEAE"/>
    <s v="Árbol"/>
    <n v="57.5"/>
    <n v="56.5"/>
    <n v="47"/>
    <m/>
    <n v="5"/>
    <n v="2"/>
    <n v="7"/>
    <n v="4"/>
    <n v="93.313986089974748"/>
    <n v="29.70276429165569"/>
    <n v="0.29702764291655692"/>
    <n v="6.9292083348633959E-2"/>
    <n v="0.55433666678907167"/>
    <n v="1.3858416669726792"/>
    <s v="II"/>
    <n v="4"/>
    <s v="Bueno"/>
  </r>
  <r>
    <d v="2022-11-09T00:00:00"/>
    <s v="Mezcla de árboles plantados"/>
    <n v="1"/>
    <n v="3"/>
    <n v="6"/>
    <s v="Corono"/>
    <s v="Xylosma"/>
    <x v="4"/>
    <s v="SALICACEAE"/>
    <s v="Arbusto"/>
    <n v="11.5"/>
    <n v="10"/>
    <n v="9"/>
    <n v="8.5"/>
    <n v="4"/>
    <n v="1.5"/>
    <n v="3"/>
    <n v="2"/>
    <n v="19.63415391607186"/>
    <n v="6.249745298339862"/>
    <n v="6.2497452983398621E-2"/>
    <n v="3.0677115280962827E-3"/>
    <n v="1.8406269168577696E-2"/>
    <n v="4.9083384449540524E-2"/>
    <e v="#NAME?"/>
    <n v="4"/>
    <s v="Bueno"/>
  </r>
  <r>
    <d v="2022-11-09T00:00:00"/>
    <s v="Mezcla de árboles plantados"/>
    <n v="1"/>
    <n v="3"/>
    <n v="7"/>
    <s v="Aliso"/>
    <s v="Alnus"/>
    <x v="5"/>
    <s v="BETULACCEAE"/>
    <s v="Arbusto"/>
    <n v="20.5"/>
    <m/>
    <m/>
    <m/>
    <n v="4"/>
    <n v="2.2999999999999998"/>
    <n v="4"/>
    <n v="3"/>
    <n v="20.5"/>
    <n v="6.5253526667677093"/>
    <n v="6.5253526667677086E-2"/>
    <n v="3.3442432417184506E-3"/>
    <n v="3.0767037823809743E-2"/>
    <n v="5.3507891867495209E-2"/>
    <e v="#NAME?"/>
    <n v="4"/>
    <s v="Bueno"/>
  </r>
  <r>
    <d v="2022-11-09T00:00:00"/>
    <s v="Mezcla de árboles plantados"/>
    <n v="1"/>
    <n v="3"/>
    <n v="8"/>
    <s v="Arboloco"/>
    <s v="Smallanthus"/>
    <x v="6"/>
    <s v="ASTERACEAE"/>
    <s v="Árbol"/>
    <n v="28"/>
    <n v="20.5"/>
    <n v="23.5"/>
    <n v="24"/>
    <n v="6"/>
    <n v="6"/>
    <n v="4"/>
    <n v="4"/>
    <n v="48.295962564173003"/>
    <n v="15.373082346938524"/>
    <n v="0.15373082346938524"/>
    <n v="1.8561445238092295E-2"/>
    <n v="0.44547468571421511"/>
    <n v="0.44547468571421511"/>
    <s v="I"/>
    <n v="4"/>
    <s v="Bueno"/>
  </r>
  <r>
    <d v="2022-11-09T00:00:00"/>
    <s v="Mezcla de árboles plantados"/>
    <n v="1"/>
    <n v="4"/>
    <n v="9"/>
    <s v="Garbancillo"/>
    <s v="Duranta"/>
    <x v="7"/>
    <s v="VERBENACEAE"/>
    <s v="Arbusto"/>
    <n v="19"/>
    <n v="18.5"/>
    <n v="13.5"/>
    <n v="21"/>
    <n v="5"/>
    <n v="7"/>
    <n v="5.5"/>
    <n v="4"/>
    <n v="36.421147702948623"/>
    <n v="11.593211380008606"/>
    <n v="0.11593211380008606"/>
    <n v="1.0555951600569956E-2"/>
    <n v="0.29556664481595873"/>
    <n v="0.21111903201139912"/>
    <s v="I"/>
    <n v="4"/>
    <s v="Bueno"/>
  </r>
  <r>
    <d v="2022-11-09T00:00:00"/>
    <s v="Mezcla de árboles plantados"/>
    <n v="1"/>
    <n v="5"/>
    <n v="10"/>
    <s v="No registra"/>
    <s v="Magnolia"/>
    <x v="8"/>
    <s v="MAGNOLIACEAE"/>
    <s v="Arbusto"/>
    <n v="5"/>
    <m/>
    <m/>
    <m/>
    <n v="2.2000000000000002"/>
    <n v="2.2000000000000002"/>
    <n v="0.5"/>
    <n v="0.4"/>
    <n v="5"/>
    <n v="1.5915494309189535"/>
    <n v="1.5915494309189534E-2"/>
    <n v="1.9894367886486917E-4"/>
    <n v="2.6260565610162732E-3"/>
    <n v="2.6260565610162732E-3"/>
    <e v="#NAME?"/>
    <n v="6"/>
    <s v="Bueno"/>
  </r>
  <r>
    <d v="2022-11-09T00:00:00"/>
    <s v="Mezcla de árboles plantados"/>
    <n v="1"/>
    <n v="5"/>
    <n v="11"/>
    <s v="No registra"/>
    <s v="Solanum"/>
    <x v="9"/>
    <s v="SOLANACEAE"/>
    <s v="Arbusto"/>
    <n v="6.5"/>
    <n v="5.5"/>
    <n v="4.5"/>
    <n v="4"/>
    <n v="3"/>
    <n v="3"/>
    <n v="3"/>
    <n v="4"/>
    <n v="10.428326807307105"/>
    <n v="3.319439519121298"/>
    <n v="3.3194395191212978E-2"/>
    <n v="8.654050030621808E-4"/>
    <n v="1.038486003674617E-2"/>
    <n v="1.038486003674617E-2"/>
    <e v="#NAME?"/>
    <n v="4"/>
    <s v="Bueno"/>
  </r>
  <r>
    <d v="2022-11-09T00:00:00"/>
    <s v="Mezcla de árboles plantados"/>
    <n v="2"/>
    <n v="1"/>
    <n v="1"/>
    <s v="Corono"/>
    <s v="Xylosma"/>
    <x v="4"/>
    <s v="SALICACEAE"/>
    <s v="Arbusto"/>
    <n v="5.5"/>
    <m/>
    <m/>
    <m/>
    <n v="5"/>
    <n v="4"/>
    <n v="4"/>
    <n v="4"/>
    <n v="5.5"/>
    <n v="1.7507043740108488"/>
    <n v="1.7507043740108488E-2"/>
    <n v="2.4072185142649176E-4"/>
    <n v="3.8515496228238681E-3"/>
    <n v="4.8144370285298351E-3"/>
    <e v="#NAME?"/>
    <n v="4"/>
    <s v="Bueno"/>
  </r>
  <r>
    <d v="2022-11-09T00:00:00"/>
    <s v="Mezcla de árboles plantados"/>
    <n v="2"/>
    <n v="1"/>
    <n v="2"/>
    <s v="Ciro"/>
    <s v="Baccharis"/>
    <x v="10"/>
    <s v="ASTERACEAE"/>
    <s v="Árbol"/>
    <n v="34"/>
    <n v="31"/>
    <n v="29"/>
    <n v="18.5"/>
    <n v="5"/>
    <n v="5"/>
    <n v="7"/>
    <n v="9"/>
    <n v="57.447802394869726"/>
    <n v="18.286203441819879"/>
    <n v="0.18286203441819879"/>
    <n v="2.6262555046951373E-2"/>
    <n v="0.52525110093902749"/>
    <n v="0.52525110093902749"/>
    <s v="I"/>
    <n v="4"/>
    <s v="Bueno"/>
  </r>
  <r>
    <d v="2022-11-09T00:00:00"/>
    <s v="Mezcla de árboles plantados"/>
    <n v="2"/>
    <n v="1"/>
    <n v="3"/>
    <s v="Arboloco"/>
    <s v="Smallanthus"/>
    <x v="6"/>
    <s v="ASTERACEAE"/>
    <s v="Árbol"/>
    <n v="27.5"/>
    <n v="26"/>
    <n v="17"/>
    <m/>
    <n v="5"/>
    <n v="5"/>
    <n v="7"/>
    <n v="9"/>
    <n v="41.48795005781799"/>
    <n v="13.206024660902836"/>
    <n v="0.13206024660902835"/>
    <n v="1.3697272289846237E-2"/>
    <n v="0.27394544579692476"/>
    <n v="0.27394544579692476"/>
    <s v="I"/>
    <n v="4"/>
    <s v="Bueno"/>
  </r>
  <r>
    <d v="2022-11-09T00:00:00"/>
    <s v="Mezcla de árboles plantados"/>
    <n v="2"/>
    <n v="2"/>
    <n v="4"/>
    <s v="Ciro"/>
    <s v="Baccharis"/>
    <x v="10"/>
    <s v="ASTERACEAE"/>
    <s v="Árbol "/>
    <n v="45"/>
    <n v="20.5"/>
    <n v="14"/>
    <n v="19"/>
    <n v="6"/>
    <n v="2.5"/>
    <n v="5"/>
    <n v="6"/>
    <n v="54.792791496692338"/>
    <n v="17.441087225004313"/>
    <n v="0.17441087225004315"/>
    <n v="2.3891146394882146E-2"/>
    <n v="0.23891146394882146"/>
    <n v="0.57338751347717154"/>
    <s v="I"/>
    <n v="4"/>
    <s v="Bueno"/>
  </r>
  <r>
    <d v="2022-11-09T00:00:00"/>
    <s v="Mezcla de árboles plantados"/>
    <n v="2"/>
    <n v="2"/>
    <n v="5"/>
    <s v="Arboloco"/>
    <s v="Smallanthus"/>
    <x v="6"/>
    <s v="ASTERACEAE"/>
    <s v="Árbol"/>
    <n v="19"/>
    <n v="21"/>
    <n v="14.5"/>
    <n v="14"/>
    <n v="4.5"/>
    <n v="2.5"/>
    <n v="5"/>
    <n v="6"/>
    <n v="34.759890678769402"/>
    <n v="11.064416845720094"/>
    <n v="0.11064416845720094"/>
    <n v="9.6149479995391255E-3"/>
    <n v="9.6149479995391252E-2"/>
    <n v="0.17306906399170427"/>
    <s v="I"/>
    <n v="4"/>
    <s v="Bueno"/>
  </r>
  <r>
    <d v="2022-11-09T00:00:00"/>
    <s v="Mezcla de árboles plantados"/>
    <n v="2"/>
    <n v="2"/>
    <n v="6"/>
    <s v="Arboloco"/>
    <s v="Smallanthus"/>
    <x v="6"/>
    <s v="ASTERACEAE"/>
    <s v="Árbol"/>
    <n v="28.5"/>
    <n v="24"/>
    <n v="20.5"/>
    <n v="14"/>
    <n v="5.5"/>
    <n v="5.5"/>
    <n v="5"/>
    <n v="4"/>
    <n v="44.771642811047265"/>
    <n v="14.251256527445785"/>
    <n v="0.14251256527445785"/>
    <n v="1.5951304171385211E-2"/>
    <n v="0.35092869177047464"/>
    <n v="0.35092869177047464"/>
    <s v="I"/>
    <n v="4"/>
    <s v="Bueno"/>
  </r>
  <r>
    <d v="2022-11-09T00:00:00"/>
    <s v="Mezcla de árboles plantados"/>
    <n v="2"/>
    <n v="3"/>
    <n v="7"/>
    <s v="Sauco"/>
    <s v="Sambucus"/>
    <x v="0"/>
    <s v="ADOXACEAE"/>
    <s v="Árbol"/>
    <n v="34"/>
    <n v="26"/>
    <n v="30"/>
    <n v="17"/>
    <n v="3"/>
    <n v="1.5"/>
    <n v="6"/>
    <n v="4"/>
    <n v="54.963624334645182"/>
    <n v="17.495465006209535"/>
    <n v="0.17495465006209535"/>
    <n v="2.4040354154030788E-2"/>
    <n v="0.14424212492418473"/>
    <n v="0.28848424984836946"/>
    <s v="I"/>
    <n v="4"/>
    <s v="Bueno"/>
  </r>
  <r>
    <d v="2022-11-09T00:00:00"/>
    <s v="Mezcla de árboles plantados"/>
    <n v="2"/>
    <n v="3"/>
    <n v="8"/>
    <s v="Sauco"/>
    <s v="Sambucus"/>
    <x v="0"/>
    <s v="ADOXACEAE"/>
    <s v="Árbol"/>
    <n v="34"/>
    <n v="26"/>
    <n v="21"/>
    <n v="9"/>
    <n v="3"/>
    <n v="1.5"/>
    <n v="6"/>
    <n v="4"/>
    <n v="48.518037882832814"/>
    <n v="15.443771116345358"/>
    <n v="0.15443771116345359"/>
    <n v="1.8732536801916083E-2"/>
    <n v="0.1123952208114965"/>
    <n v="0.224790441622993"/>
    <s v="I"/>
    <n v="4"/>
    <s v="Bueno"/>
  </r>
  <r>
    <d v="2022-11-09T00:00:00"/>
    <s v="Mezcla de árboles plantados"/>
    <n v="2"/>
    <n v="3"/>
    <n v="9"/>
    <s v="Corono"/>
    <s v="Xylosma"/>
    <x v="4"/>
    <s v="SALICACEAE"/>
    <s v="Arbusto"/>
    <n v="18.5"/>
    <n v="17.5"/>
    <n v="18.5"/>
    <n v="20"/>
    <n v="5"/>
    <n v="2.5"/>
    <n v="8"/>
    <n v="6"/>
    <n v="37.292760691587318"/>
    <n v="11.870654411218503"/>
    <n v="0.11870654411218502"/>
    <n v="1.1067236855252674E-2"/>
    <n v="0.11067236855252674"/>
    <n v="0.22134473710505348"/>
    <s v="I"/>
    <n v="4"/>
    <s v="Bueno"/>
  </r>
  <r>
    <d v="2022-11-09T00:00:00"/>
    <s v="Mezcla de árboles plantados"/>
    <n v="2"/>
    <n v="3"/>
    <n v="10"/>
    <s v="Hayuelo"/>
    <s v="Dodonaea"/>
    <x v="11"/>
    <s v="SAPINDACEAE"/>
    <s v="Arbusto"/>
    <n v="20.5"/>
    <n v="14.5"/>
    <n v="11.5"/>
    <n v="14.5"/>
    <n v="2.5"/>
    <n v="1.8"/>
    <n v="3"/>
    <n v="3"/>
    <n v="31.192947920964443"/>
    <n v="9.9290237024591015"/>
    <n v="9.9290237024591013E-2"/>
    <n v="7.7428879814207072E-3"/>
    <n v="5.5748793466229095E-2"/>
    <n v="7.7428879814207069E-2"/>
    <s v="I"/>
    <n v="4"/>
    <s v="Bueno"/>
  </r>
  <r>
    <d v="2022-11-09T00:00:00"/>
    <s v="Mezcla de árboles plantados"/>
    <n v="2"/>
    <n v="3"/>
    <n v="11"/>
    <s v="Borrachero"/>
    <s v="Brugmansia"/>
    <x v="12"/>
    <s v="SOLANACEAE"/>
    <s v="Arbusto"/>
    <n v="22.5"/>
    <n v="17"/>
    <n v="14"/>
    <n v="11"/>
    <n v="2.5"/>
    <n v="2.5"/>
    <n v="6"/>
    <n v="5"/>
    <n v="33.350412291304586"/>
    <n v="10.615765940627657"/>
    <n v="0.10615765940627657"/>
    <n v="8.8510042726980299E-3"/>
    <n v="8.8510042726980293E-2"/>
    <n v="8.8510042726980293E-2"/>
    <s v="I"/>
    <n v="4"/>
    <s v="Bueno"/>
  </r>
  <r>
    <d v="2022-11-09T00:00:00"/>
    <s v="Mezcla de árboles plantados"/>
    <n v="2"/>
    <n v="3"/>
    <n v="12"/>
    <s v="Nogal "/>
    <s v="Juglans "/>
    <x v="13"/>
    <s v="JUGLANDACEAE"/>
    <s v="Árbol "/>
    <n v="36"/>
    <m/>
    <m/>
    <m/>
    <n v="7"/>
    <n v="4"/>
    <n v="4"/>
    <n v="5"/>
    <n v="36"/>
    <n v="11.459155902616464"/>
    <n v="0.11459155902616464"/>
    <n v="1.0313240312354817E-2"/>
    <n v="0.24751776749651561"/>
    <n v="0.43315609311890235"/>
    <s v="I"/>
    <n v="6"/>
    <s v="Bueno"/>
  </r>
  <r>
    <d v="2022-11-09T00:00:00"/>
    <s v="Mezcla de árboles plantados"/>
    <n v="2"/>
    <n v="4"/>
    <n v="13"/>
    <s v="Hayuelo"/>
    <s v="Dodonaea"/>
    <x v="11"/>
    <s v="SAPINDACEAE"/>
    <s v="Arbusto"/>
    <n v="22"/>
    <n v="16.5"/>
    <n v="21"/>
    <m/>
    <n v="0.25"/>
    <n v="1.5"/>
    <n v="3"/>
    <n v="3"/>
    <n v="34.601300553591912"/>
    <n v="11.013936041024975"/>
    <n v="0.11013936041024974"/>
    <n v="9.5274127808385838E-3"/>
    <n v="5.7164476685031503E-2"/>
    <n v="9.5274127808385838E-3"/>
    <s v="I"/>
    <n v="4"/>
    <s v="Bueno"/>
  </r>
  <r>
    <d v="2022-11-09T00:00:00"/>
    <s v="Mezcla de árboles plantados"/>
    <n v="2"/>
    <n v="4"/>
    <n v="14"/>
    <s v="Sauco"/>
    <s v="Sambucus"/>
    <x v="0"/>
    <s v="ADOXACEAE"/>
    <s v="Arbusto"/>
    <n v="22"/>
    <n v="16.5"/>
    <n v="21"/>
    <m/>
    <n v="4"/>
    <n v="1.7"/>
    <n v="5"/>
    <n v="4.5"/>
    <n v="34.601300553591912"/>
    <n v="11.013936041024975"/>
    <n v="0.11013936041024974"/>
    <n v="9.5274127808385838E-3"/>
    <n v="6.4786406909702374E-2"/>
    <n v="0.15243860449341734"/>
    <s v="I"/>
    <n v="4"/>
    <s v="Bueno"/>
  </r>
  <r>
    <d v="2022-11-09T00:00:00"/>
    <s v="Mezcla de árboles plantados"/>
    <n v="2"/>
    <n v="4"/>
    <n v="15"/>
    <s v="Ciro"/>
    <s v="Baccharis"/>
    <x v="10"/>
    <s v="ASTERACEAE"/>
    <s v="Arbusto"/>
    <n v="19"/>
    <n v="13"/>
    <n v="13"/>
    <n v="12.5"/>
    <n v="4"/>
    <n v="3"/>
    <n v="5"/>
    <n v="4.5"/>
    <n v="29.244657631779518"/>
    <n v="9.3088636422556643"/>
    <n v="9.3088636422556645E-2"/>
    <n v="6.8058632539671751E-3"/>
    <n v="8.1670359047606098E-2"/>
    <n v="0.1088938120634748"/>
    <s v="I"/>
    <n v="4"/>
    <s v="Bueno"/>
  </r>
  <r>
    <d v="2022-11-09T00:00:00"/>
    <s v="Mezcla de árboles plantados"/>
    <n v="2"/>
    <n v="5"/>
    <n v="16"/>
    <s v="Cerezo"/>
    <s v="Prunus "/>
    <x v="2"/>
    <s v="ROSACEAE"/>
    <s v="Arbusto"/>
    <n v="25.5"/>
    <m/>
    <m/>
    <m/>
    <n v="6.5"/>
    <n v="6"/>
    <n v="2"/>
    <n v="2"/>
    <n v="25.5"/>
    <n v="8.1169020976866619"/>
    <n v="8.1169020976866624E-2"/>
    <n v="5.1745250872752471E-3"/>
    <n v="0.12418860209460593"/>
    <n v="0.13453765226915643"/>
    <e v="#NAME?"/>
    <n v="4"/>
    <s v="Bueno"/>
  </r>
  <r>
    <d v="2022-11-09T00:00:00"/>
    <s v="Mezcla de árboles plantados"/>
    <n v="2"/>
    <n v="5"/>
    <n v="17"/>
    <s v="Velitas"/>
    <s v="Abatia"/>
    <x v="14"/>
    <s v="SALICACEAE"/>
    <s v="Arbusto"/>
    <n v="18.5"/>
    <n v="12"/>
    <m/>
    <m/>
    <n v="4"/>
    <n v="1.5"/>
    <n v="4"/>
    <n v="4"/>
    <n v="22.051077071199945"/>
    <n v="7.0190758327636509"/>
    <n v="7.0190758327636507E-2"/>
    <n v="3.869454553921705E-3"/>
    <n v="2.321672732353023E-2"/>
    <n v="6.191127286274728E-2"/>
    <e v="#NAME?"/>
    <n v="4"/>
    <s v="Bueno"/>
  </r>
  <r>
    <d v="2022-11-09T00:00:00"/>
    <s v="Mezcla de árboles plantados"/>
    <n v="2"/>
    <n v="5"/>
    <n v="18"/>
    <s v="Dividivi de tierra fría"/>
    <s v="Tara"/>
    <x v="15"/>
    <s v="FABACEAE"/>
    <s v="Arbusto"/>
    <n v="26.5"/>
    <n v="19"/>
    <m/>
    <m/>
    <n v="7"/>
    <n v="6"/>
    <n v="4"/>
    <n v="3"/>
    <n v="32.607514471360737"/>
    <n v="10.379294220115144"/>
    <n v="0.10379294220115144"/>
    <n v="8.461074662122885E-3"/>
    <n v="0.20306579189094925"/>
    <n v="0.23691009053944079"/>
    <s v="I"/>
    <n v="4"/>
    <s v="Bueno"/>
  </r>
  <r>
    <d v="2022-11-09T00:00:00"/>
    <s v="Mezcla de árboles plantados"/>
    <n v="2"/>
    <n v="5"/>
    <n v="19"/>
    <s v="Cerezo"/>
    <s v="Prunus "/>
    <x v="2"/>
    <s v="ROSACEAE"/>
    <s v="Arbusto"/>
    <n v="16"/>
    <n v="7"/>
    <m/>
    <m/>
    <n v="4"/>
    <n v="1.5"/>
    <n v="3"/>
    <n v="3"/>
    <n v="17.464249196572979"/>
    <n v="5.5590431740465025"/>
    <n v="5.5590431740465025E-2"/>
    <n v="2.4271128821514031E-3"/>
    <n v="1.4562677292908419E-2"/>
    <n v="3.8833806114422449E-2"/>
    <e v="#NAME?"/>
    <n v="4"/>
    <s v="Bueno"/>
  </r>
  <r>
    <d v="2022-11-09T00:00:00"/>
    <s v="Mezcla de árboles plantados"/>
    <n v="3"/>
    <n v="1"/>
    <n v="1"/>
    <s v="Corono"/>
    <s v="Xylosma"/>
    <x v="4"/>
    <s v="SALICACEAE"/>
    <s v="Arbusto"/>
    <n v="23"/>
    <n v="20"/>
    <n v="145"/>
    <n v="14"/>
    <n v="4"/>
    <n v="1.5"/>
    <n v="5"/>
    <n v="4.5"/>
    <n v="148.82876066137217"/>
    <n v="47.373665866995999"/>
    <n v="0.47373665866996001"/>
    <n v="0.1762640994742741"/>
    <n v="1.0575845968456445"/>
    <n v="2.8202255915883856"/>
    <s v="IV"/>
    <n v="4"/>
    <s v="Bueno"/>
  </r>
  <r>
    <d v="2022-11-09T00:00:00"/>
    <s v="Mezcla de árboles plantados"/>
    <n v="3"/>
    <n v="1"/>
    <n v="2"/>
    <s v="Sauce"/>
    <s v="Salix "/>
    <x v="16"/>
    <s v="SALICACEAE"/>
    <s v="Árbol"/>
    <n v="81"/>
    <n v="91"/>
    <n v="104.5"/>
    <n v="47"/>
    <n v="12"/>
    <n v="1.7"/>
    <n v="10"/>
    <n v="12"/>
    <n v="167.24607618715604"/>
    <n v="53.236079475819224"/>
    <n v="0.5323607947581922"/>
    <n v="0.22258813509795888"/>
    <n v="1.5135993186661203"/>
    <n v="10.684230484702027"/>
    <s v="V"/>
    <n v="4"/>
    <s v="Bueno"/>
  </r>
  <r>
    <d v="2022-11-09T00:00:00"/>
    <s v="Mezcla de árboles plantados"/>
    <n v="3"/>
    <n v="2"/>
    <n v="3"/>
    <s v="Dividivi de tierra fría"/>
    <s v="Tara"/>
    <x v="15"/>
    <s v="FABACEAE"/>
    <s v="Arbusto"/>
    <n v="30"/>
    <n v="28"/>
    <m/>
    <m/>
    <n v="5"/>
    <n v="1.7"/>
    <n v="4"/>
    <n v="4"/>
    <n v="41.036569057366385"/>
    <n v="13.062345626023561"/>
    <n v="0.13062345626023561"/>
    <n v="1.3400846208337591E-2"/>
    <n v="9.1125754216695623E-2"/>
    <n v="0.26801692416675182"/>
    <s v="I"/>
    <n v="4"/>
    <s v="Bueno"/>
  </r>
  <r>
    <d v="2022-11-09T00:00:00"/>
    <s v="Mezcla de árboles plantados"/>
    <n v="3"/>
    <n v="2"/>
    <n v="4"/>
    <s v="Corono"/>
    <s v="Xylosma"/>
    <x v="4"/>
    <s v="SALICACEAE"/>
    <s v="Arbusto"/>
    <n v="16.5"/>
    <n v="13"/>
    <n v="11"/>
    <n v="9"/>
    <n v="7"/>
    <n v="2"/>
    <n v="4"/>
    <n v="3"/>
    <n v="25.362373705944798"/>
    <n v="8.0730942876900542"/>
    <n v="8.0730942876900538E-2"/>
    <n v="5.1188208571930835E-3"/>
    <n v="4.0950566857544668E-2"/>
    <n v="0.14332698400140634"/>
    <e v="#NAME?"/>
    <n v="4"/>
    <s v="Bueno"/>
  </r>
  <r>
    <d v="2022-11-09T00:00:00"/>
    <s v="Mezcla de árboles plantados"/>
    <n v="3"/>
    <n v="2"/>
    <n v="5"/>
    <s v="No registra"/>
    <s v="Viburnum"/>
    <x v="17"/>
    <s v="ADOXACEAE"/>
    <s v="Arbusto"/>
    <n v="8.5"/>
    <n v="8.5"/>
    <n v="7.5"/>
    <n v="8"/>
    <n v="2.5"/>
    <n v="2.5"/>
    <n v="4"/>
    <n v="3"/>
    <n v="16.27114009527298"/>
    <n v="5.1792647518068549"/>
    <n v="5.1792647518068551E-2"/>
    <n v="2.1068135591789643E-3"/>
    <n v="2.1068135591789643E-2"/>
    <n v="2.1068135591789643E-2"/>
    <e v="#NAME?"/>
    <n v="4"/>
    <s v="Bueno"/>
  </r>
  <r>
    <d v="2022-11-09T00:00:00"/>
    <s v="Mezcla de árboles plantados"/>
    <n v="3"/>
    <n v="2"/>
    <n v="6"/>
    <s v="No registra"/>
    <s v="Varronia "/>
    <x v="18"/>
    <s v="BORAGINACEAE"/>
    <s v="Arbusto"/>
    <n v="30"/>
    <n v="28"/>
    <n v="12"/>
    <n v="8.5"/>
    <n v="6"/>
    <n v="1.7"/>
    <n v="4"/>
    <n v="3"/>
    <n v="43.591857037754195"/>
    <n v="13.875719052227613"/>
    <n v="0.13875719052227611"/>
    <n v="1.5121709030518701E-2"/>
    <n v="0.10282762140752716"/>
    <n v="0.36292101673244881"/>
    <s v="I"/>
    <n v="4"/>
    <s v="Bueno"/>
  </r>
  <r>
    <d v="2022-11-09T00:00:00"/>
    <s v="Mezcla de árboles plantados"/>
    <n v="3"/>
    <n v="3"/>
    <n v="7"/>
    <s v="Arboloco"/>
    <s v="Smallanthus"/>
    <x v="6"/>
    <s v="ASTERACEAE"/>
    <s v="Árbol"/>
    <n v="50.5"/>
    <n v="39.5"/>
    <n v="24.5"/>
    <n v="28"/>
    <n v="5"/>
    <n v="5"/>
    <n v="8"/>
    <n v="3"/>
    <n v="74.126580927491858"/>
    <n v="23.595223538223483"/>
    <n v="0.23595223538223484"/>
    <n v="4.3725831177709604E-2"/>
    <n v="0.87451662355419213"/>
    <n v="0.87451662355419213"/>
    <s v="II"/>
    <n v="4"/>
    <s v="Bueno"/>
  </r>
  <r>
    <d v="2022-11-09T00:00:00"/>
    <s v="Mezcla de árboles plantados"/>
    <n v="3"/>
    <n v="3"/>
    <n v="8"/>
    <s v="Corono"/>
    <s v="Xylosma"/>
    <x v="4"/>
    <s v="SALICACEAE"/>
    <s v="Arbusto"/>
    <n v="14"/>
    <n v="9"/>
    <n v="6"/>
    <n v="5"/>
    <n v="5"/>
    <n v="4"/>
    <n v="3"/>
    <n v="2"/>
    <n v="18.384776310850235"/>
    <n v="5.8520560550211895"/>
    <n v="5.8520560550211896E-2"/>
    <n v="2.6897185382530314E-3"/>
    <n v="4.3035496612048502E-2"/>
    <n v="5.3794370765060627E-2"/>
    <e v="#NAME?"/>
    <n v="4"/>
    <s v="Bueno"/>
  </r>
  <r>
    <d v="2022-11-09T00:00:00"/>
    <s v="Mezcla de árboles plantados"/>
    <n v="3"/>
    <n v="3"/>
    <n v="9"/>
    <s v="Arboloco"/>
    <s v="Smallanthus"/>
    <x v="6"/>
    <s v="ASTERACEAE"/>
    <s v="Árbol"/>
    <n v="60.5"/>
    <n v="37.5"/>
    <n v="15"/>
    <m/>
    <n v="7"/>
    <n v="7"/>
    <n v="4"/>
    <n v="6"/>
    <n v="72.742697227969217"/>
    <n v="23.154719675336828"/>
    <n v="0.2315471967533683"/>
    <n v="4.2108419068538218E-2"/>
    <n v="1.17903573391907"/>
    <n v="1.17903573391907"/>
    <s v="II"/>
    <n v="4"/>
    <s v="Bueno"/>
  </r>
  <r>
    <d v="2022-11-09T00:00:00"/>
    <s v="Mezcla de árboles plantados"/>
    <n v="3"/>
    <n v="4"/>
    <n v="10"/>
    <s v="Cajeto"/>
    <s v="Citharexylum "/>
    <x v="19"/>
    <s v="VERBENACEAE"/>
    <s v="Árbol"/>
    <n v="65"/>
    <n v="37.5"/>
    <n v="15"/>
    <m/>
    <n v="8"/>
    <n v="2.5"/>
    <n v="10"/>
    <n v="11"/>
    <n v="76.526139325069835"/>
    <n v="24.359026698647888"/>
    <n v="0.24359026698647887"/>
    <n v="4.6602556774095603E-2"/>
    <n v="0.46602556774095605"/>
    <n v="1.4912818167710593"/>
    <s v="II"/>
    <n v="4"/>
    <s v="Bueno"/>
  </r>
  <r>
    <d v="2022-11-09T00:00:00"/>
    <s v="Mezcla de árboles plantados"/>
    <n v="3"/>
    <n v="4"/>
    <n v="11"/>
    <s v="Corono"/>
    <s v="Xylosma"/>
    <x v="4"/>
    <s v="SALICACEAE"/>
    <s v="Arbusto"/>
    <n v="13"/>
    <n v="9"/>
    <n v="9"/>
    <n v="6"/>
    <n v="3.5"/>
    <n v="3.5"/>
    <n v="3"/>
    <n v="2"/>
    <n v="19.157244060668017"/>
    <n v="6.0979401765463361"/>
    <n v="6.0979401765463362E-2"/>
    <n v="2.9204932057362793E-3"/>
    <n v="4.0886904880307912E-2"/>
    <n v="4.0886904880307912E-2"/>
    <e v="#NAME?"/>
    <n v="4"/>
    <s v="Bueno"/>
  </r>
  <r>
    <d v="2022-11-09T00:00:00"/>
    <s v="Mezcla de árboles plantados"/>
    <n v="3"/>
    <n v="4"/>
    <n v="12"/>
    <s v="Corono"/>
    <s v="Xylosma"/>
    <x v="4"/>
    <s v="SALICACEAE"/>
    <s v="Arbusto"/>
    <n v="9"/>
    <n v="6"/>
    <n v="9"/>
    <n v="9"/>
    <n v="4"/>
    <n v="3.5"/>
    <n v="3"/>
    <n v="2"/>
    <n v="16.703293088490067"/>
    <n v="5.3168233218917704"/>
    <n v="5.3168233218917706E-2"/>
    <n v="2.2202114561319401E-3"/>
    <n v="3.108296038584716E-2"/>
    <n v="3.5523383298111041E-2"/>
    <e v="#NAME?"/>
    <n v="4"/>
    <s v="Bueno"/>
  </r>
  <r>
    <d v="2022-11-09T00:00:00"/>
    <s v="Mezcla de árboles plantados"/>
    <n v="3"/>
    <n v="4"/>
    <n v="13"/>
    <s v="Durazno"/>
    <s v="Prunus "/>
    <x v="20"/>
    <s v="ROSACEAE"/>
    <s v="Arbusto"/>
    <n v="27"/>
    <n v="9"/>
    <n v="9"/>
    <n v="11"/>
    <n v="6"/>
    <n v="2.5"/>
    <n v="4.5"/>
    <n v="3"/>
    <n v="31.811947441173732"/>
    <n v="10.126057369284743"/>
    <n v="0.10126057369284742"/>
    <n v="8.053240120449905E-3"/>
    <n v="8.0532401204499046E-2"/>
    <n v="0.19327776289079773"/>
    <s v="I"/>
    <n v="4"/>
    <s v="Bueno"/>
  </r>
  <r>
    <d v="2022-11-09T00:00:00"/>
    <s v="Mezcla de árboles plantados"/>
    <n v="3"/>
    <n v="4"/>
    <n v="14"/>
    <s v="Corono"/>
    <s v="Xylosma"/>
    <x v="4"/>
    <s v="SALICACEAE"/>
    <s v="Arbusto"/>
    <n v="14"/>
    <n v="8"/>
    <n v="6"/>
    <n v="6"/>
    <n v="2"/>
    <n v="1.5"/>
    <n v="2"/>
    <n v="2"/>
    <n v="18.220867158288598"/>
    <n v="5.7998821513248133"/>
    <n v="5.7998821513248131E-2"/>
    <n v="2.6419720553254628E-3"/>
    <n v="1.5851832331952777E-2"/>
    <n v="2.1135776442603702E-2"/>
    <e v="#NAME?"/>
    <n v="4"/>
    <s v="Bueno"/>
  </r>
  <r>
    <d v="2022-11-09T00:00:00"/>
    <s v="Mezcla de árboles plantados"/>
    <n v="3"/>
    <n v="5"/>
    <n v="15"/>
    <s v="Dividivi de tierra fría"/>
    <s v="Tara"/>
    <x v="15"/>
    <s v="FABACEAE"/>
    <s v="Arbusto"/>
    <n v="34"/>
    <n v="27"/>
    <n v="25"/>
    <n v="24.5"/>
    <n v="4"/>
    <n v="1.5"/>
    <n v="4"/>
    <n v="3"/>
    <n v="55.769615383289135"/>
    <n v="17.752019925168547"/>
    <n v="0.17752019925168547"/>
    <n v="2.4750583087578378E-2"/>
    <n v="0.14850349852547026"/>
    <n v="0.39600932940125405"/>
    <s v="I"/>
    <n v="4"/>
    <s v="Bueno"/>
  </r>
  <r>
    <d v="2022-11-09T00:00:00"/>
    <s v="Mezcla de árboles plantados"/>
    <n v="3"/>
    <n v="5"/>
    <n v="16"/>
    <s v="Corono"/>
    <s v="Xylosma"/>
    <x v="4"/>
    <s v="SALICACEAE"/>
    <s v="Arbusto"/>
    <n v="8.5"/>
    <n v="9"/>
    <m/>
    <m/>
    <n v="4"/>
    <n v="1.5"/>
    <n v="4"/>
    <n v="3"/>
    <n v="12.379418403139947"/>
    <n v="3.9404912629250006"/>
    <n v="3.9404912629250007E-2"/>
    <n v="1.2195247514416481E-3"/>
    <n v="7.3171485086498886E-3"/>
    <n v="1.951239602306637E-2"/>
    <e v="#NAME?"/>
    <n v="4"/>
    <s v="Bueno"/>
  </r>
  <r>
    <d v="2022-11-09T00:00:00"/>
    <s v="Mezcla de árboles plantados"/>
    <n v="4"/>
    <n v="1"/>
    <n v="1"/>
    <s v="Cajeto"/>
    <s v="Citharexylum "/>
    <x v="19"/>
    <s v="VERBENACEAE"/>
    <s v="Árbol"/>
    <n v="38.5"/>
    <m/>
    <m/>
    <m/>
    <n v="6"/>
    <n v="1.5"/>
    <n v="5"/>
    <n v="4"/>
    <n v="38.5"/>
    <n v="12.254930618075941"/>
    <n v="0.1225493061807594"/>
    <n v="1.1795370719898092E-2"/>
    <n v="7.0772224319388552E-2"/>
    <n v="0.28308889727755421"/>
    <s v="I"/>
    <n v="4"/>
    <s v="Bueno"/>
  </r>
  <r>
    <d v="2022-11-09T00:00:00"/>
    <s v="Mezcla de árboles plantados"/>
    <n v="4"/>
    <n v="1"/>
    <n v="2"/>
    <s v="Corono"/>
    <s v="Xylosma"/>
    <x v="4"/>
    <s v="SALICACEAE"/>
    <s v="Arbusto"/>
    <n v="22"/>
    <n v="24"/>
    <n v="20"/>
    <n v="16"/>
    <n v="5"/>
    <n v="1.5"/>
    <n v="6"/>
    <n v="5"/>
    <n v="41.42463035441596"/>
    <n v="13.185869373319745"/>
    <n v="0.13185869373319745"/>
    <n v="1.365549411728462E-2"/>
    <n v="8.1932964703707728E-2"/>
    <n v="0.27310988234569239"/>
    <s v="I"/>
    <n v="4"/>
    <s v="Bueno"/>
  </r>
  <r>
    <d v="2022-11-09T00:00:00"/>
    <s v="Mezcla de árboles plantados"/>
    <n v="4"/>
    <n v="2"/>
    <n v="3"/>
    <s v="Dividivi de tierra fría"/>
    <s v="Tara"/>
    <x v="15"/>
    <s v="FABACEAE"/>
    <s v="Arbusto"/>
    <n v="42"/>
    <n v="33.5"/>
    <n v="28"/>
    <n v="18"/>
    <n v="6"/>
    <n v="2.5"/>
    <n v="9"/>
    <n v="8"/>
    <n v="63.20007911387453"/>
    <n v="20.117209989543969"/>
    <n v="0.20117209989543969"/>
    <n v="3.1785231572240148E-2"/>
    <n v="0.31785231572240147"/>
    <n v="0.76284555773376361"/>
    <s v="I"/>
    <n v="4"/>
    <s v="Bueno"/>
  </r>
  <r>
    <d v="2022-11-09T00:00:00"/>
    <s v="Mezcla de árboles plantados"/>
    <n v="4"/>
    <n v="2"/>
    <n v="4"/>
    <s v="Corono"/>
    <s v="Xylosma"/>
    <x v="4"/>
    <s v="SALICACEAE"/>
    <s v="Arbusto"/>
    <n v="15"/>
    <n v="14"/>
    <n v="14"/>
    <n v="9"/>
    <n v="3"/>
    <n v="2.5"/>
    <n v="2"/>
    <n v="2"/>
    <n v="26.419689627245813"/>
    <n v="8.4096483982596908"/>
    <n v="8.4096483982596906E-2"/>
    <n v="5.5545075139071488E-3"/>
    <n v="5.554507513907149E-2"/>
    <n v="6.6654090166885782E-2"/>
    <e v="#NAME?"/>
    <n v="4"/>
    <s v="Bueno"/>
  </r>
  <r>
    <d v="2022-11-09T00:00:00"/>
    <s v="Mezcla de árboles plantados"/>
    <n v="4"/>
    <n v="2"/>
    <n v="5"/>
    <s v="Cajeto"/>
    <s v="Citharexylum "/>
    <x v="19"/>
    <s v="VERBENACEAE"/>
    <s v="Árbol"/>
    <n v="51"/>
    <m/>
    <m/>
    <m/>
    <n v="7"/>
    <n v="3.5"/>
    <n v="7"/>
    <n v="9"/>
    <n v="51"/>
    <n v="16.233804195373324"/>
    <n v="0.16233804195373325"/>
    <n v="2.0698100349100988E-2"/>
    <n v="0.28977340488741382"/>
    <n v="0.57954680977482764"/>
    <s v="I"/>
    <n v="4"/>
    <s v="Bueno"/>
  </r>
  <r>
    <d v="2022-11-09T00:00:00"/>
    <s v="Mezcla de árboles plantados"/>
    <n v="4"/>
    <n v="3"/>
    <n v="6"/>
    <s v="Corono"/>
    <s v="Xylosma"/>
    <x v="4"/>
    <s v="SALICACEAE"/>
    <s v="Arbusto"/>
    <n v="14"/>
    <n v="13"/>
    <n v="9"/>
    <n v="8"/>
    <n v="6"/>
    <n v="6"/>
    <n v="4"/>
    <n v="4"/>
    <n v="22.583179581272429"/>
    <n v="7.1884493221829322"/>
    <n v="7.1884493221829326E-2"/>
    <n v="4.0584510488433315E-3"/>
    <n v="9.7402825172239957E-2"/>
    <n v="9.7402825172239957E-2"/>
    <e v="#NAME?"/>
    <n v="4"/>
    <s v="Bueno"/>
  </r>
  <r>
    <d v="2022-11-09T00:00:00"/>
    <s v="Mezcla de árboles plantados"/>
    <n v="4"/>
    <n v="3"/>
    <n v="7"/>
    <s v="No registra"/>
    <s v="Varronia "/>
    <x v="18"/>
    <s v="BORAGINACEAE"/>
    <s v="Arbusto"/>
    <n v="13.5"/>
    <n v="9"/>
    <n v="7.5"/>
    <n v="8"/>
    <n v="3"/>
    <n v="2"/>
    <n v="1.5"/>
    <n v="1.5"/>
    <n v="19.58315602756614"/>
    <n v="6.233512166253993"/>
    <n v="6.2335121662539933E-2"/>
    <n v="3.0517960337870945E-3"/>
    <n v="2.4414368270296756E-2"/>
    <n v="3.6621552405445137E-2"/>
    <e v="#NAME?"/>
    <n v="4"/>
    <s v="Bueno"/>
  </r>
  <r>
    <d v="2022-11-09T00:00:00"/>
    <s v="Mezcla de árboles plantados"/>
    <n v="4"/>
    <n v="3"/>
    <n v="8"/>
    <s v="Dividivi de tierra fría"/>
    <s v="Tara"/>
    <x v="15"/>
    <s v="FABACEAE"/>
    <s v="Arbusto"/>
    <n v="29"/>
    <n v="25"/>
    <n v="19.5"/>
    <m/>
    <n v="6"/>
    <n v="5"/>
    <n v="4.5"/>
    <n v="6"/>
    <n v="42.968011357287644"/>
    <n v="13.677142804682056"/>
    <n v="0.13677142804682055"/>
    <n v="1.4691990684170588E-2"/>
    <n v="0.29383981368341178"/>
    <n v="0.35260777642009411"/>
    <s v="I"/>
    <n v="4"/>
    <s v="Bueno"/>
  </r>
  <r>
    <d v="2022-11-09T00:00:00"/>
    <s v="Mezcla de árboles plantados"/>
    <n v="4"/>
    <n v="3"/>
    <n v="9"/>
    <s v="Corono"/>
    <s v="Xylosma"/>
    <x v="4"/>
    <s v="SALICACEAE"/>
    <s v="Arbusto"/>
    <n v="10.5"/>
    <n v="13"/>
    <n v="9"/>
    <n v="8"/>
    <n v="4"/>
    <n v="1.5"/>
    <n v="3"/>
    <n v="2"/>
    <n v="20.59732992404598"/>
    <n v="6.5563337438130613"/>
    <n v="6.5563337438130614E-2"/>
    <n v="3.3760742303368296E-3"/>
    <n v="2.0256445382020979E-2"/>
    <n v="5.4017187685389274E-2"/>
    <e v="#NAME?"/>
    <n v="4"/>
    <s v="Bueno"/>
  </r>
  <r>
    <d v="2022-11-09T00:00:00"/>
    <s v="Mezcla de árboles plantados"/>
    <n v="4"/>
    <n v="3"/>
    <n v="10"/>
    <s v="Roble"/>
    <s v="Quercus"/>
    <x v="21"/>
    <s v="FAGACEAE"/>
    <s v="Árbol"/>
    <n v="38"/>
    <n v="36"/>
    <n v="16"/>
    <n v="12"/>
    <n v="5"/>
    <n v="2"/>
    <n v="6"/>
    <n v="5"/>
    <n v="56.0357029044876"/>
    <n v="17.836718213756157"/>
    <n v="0.17836718213756156"/>
    <n v="2.4987326065427563E-2"/>
    <n v="0.19989860852342051"/>
    <n v="0.49974652130855124"/>
    <s v="I"/>
    <n v="4"/>
    <s v="Bueno"/>
  </r>
  <r>
    <d v="2022-11-09T00:00:00"/>
    <s v="Mezcla de árboles plantados"/>
    <n v="4"/>
    <n v="4"/>
    <n v="11"/>
    <s v="Arboloco"/>
    <s v="Smallanthus"/>
    <x v="6"/>
    <s v="ASTERACEAE"/>
    <s v="Árbol"/>
    <n v="38.5"/>
    <n v="34.5"/>
    <n v="11"/>
    <m/>
    <n v="6"/>
    <n v="6"/>
    <n v="6"/>
    <n v="5"/>
    <n v="52.853571307906904"/>
    <n v="16.823814267426712"/>
    <n v="0.16823814267426712"/>
    <n v="2.2229966676360482E-2"/>
    <n v="0.53351920023265154"/>
    <n v="0.53351920023265154"/>
    <s v="I"/>
    <n v="4"/>
    <s v="Bueno"/>
  </r>
  <r>
    <d v="2022-11-09T00:00:00"/>
    <s v="Mezcla de árboles plantados"/>
    <n v="4"/>
    <n v="4"/>
    <n v="12"/>
    <s v="Nogal "/>
    <s v="Juglans "/>
    <x v="13"/>
    <s v="JUGLANDACEAE"/>
    <s v="Árbol"/>
    <n v="33"/>
    <n v="15.5"/>
    <n v="8.5"/>
    <m/>
    <n v="6"/>
    <n v="1.7"/>
    <n v="8"/>
    <n v="7"/>
    <n v="37.436613094669767"/>
    <n v="11.916444053270942"/>
    <n v="0.11916444053270941"/>
    <n v="1.1152782637164564E-2"/>
    <n v="0.11375838289907855"/>
    <n v="0.40150017493792434"/>
    <s v="I"/>
    <n v="6"/>
    <s v="Bueno"/>
  </r>
  <r>
    <d v="2022-11-09T00:00:00"/>
    <s v="Mezcla de árboles plantados"/>
    <n v="4"/>
    <n v="5"/>
    <n v="13"/>
    <s v="Durazno"/>
    <s v="Prunus "/>
    <x v="20"/>
    <s v="ROSACEAE"/>
    <s v="Árbol"/>
    <n v="255"/>
    <n v="165"/>
    <m/>
    <m/>
    <n v="5"/>
    <n v="4"/>
    <n v="9"/>
    <n v="8"/>
    <n v="303.7268509697488"/>
    <n v="96.679259363141895"/>
    <n v="0.96679259363141901"/>
    <n v="0.73410217501136732"/>
    <n v="11.745634800181877"/>
    <n v="14.682043500227346"/>
    <s v="IX"/>
    <n v="4"/>
    <s v="Bueno"/>
  </r>
  <r>
    <d v="2022-11-09T00:00:00"/>
    <s v="Mezcla de árboles plantados"/>
    <n v="4"/>
    <n v="5"/>
    <n v="14"/>
    <s v="Dividivi de tierra fría"/>
    <s v="Tara"/>
    <x v="15"/>
    <s v="FABACEAE"/>
    <s v="Arbusto"/>
    <n v="16"/>
    <m/>
    <m/>
    <m/>
    <n v="4"/>
    <n v="4"/>
    <n v="3.5"/>
    <n v="3.5"/>
    <n v="16"/>
    <n v="5.0929581789406511"/>
    <n v="5.0929581789406514E-2"/>
    <n v="2.0371832715762607E-3"/>
    <n v="3.2594932345220172E-2"/>
    <n v="3.2594932345220172E-2"/>
    <e v="#NAME?"/>
    <n v="4"/>
    <s v="Bueno"/>
  </r>
  <r>
    <d v="2022-11-09T00:00:00"/>
    <s v="Mezcla de árboles plantados"/>
    <n v="4"/>
    <n v="5"/>
    <n v="15"/>
    <s v="Corono"/>
    <s v="Xylosma"/>
    <x v="4"/>
    <s v="SALICACEAE"/>
    <s v="Arbusto"/>
    <n v="11.5"/>
    <n v="10"/>
    <n v="8"/>
    <n v="8"/>
    <n v="3"/>
    <n v="1.4"/>
    <n v="4"/>
    <n v="3"/>
    <n v="18.980252896102307"/>
    <n v="6.0416021390978889"/>
    <n v="6.0416021390978888E-2"/>
    <n v="2.8667784124427648E-3"/>
    <n v="1.605395910967948E-2"/>
    <n v="3.4401340949313179E-2"/>
    <e v="#NAME?"/>
    <n v="4"/>
    <s v="Bueno"/>
  </r>
  <r>
    <d v="2022-11-10T00:00:00"/>
    <s v="Plantación de latifoliadas Sauce"/>
    <n v="5"/>
    <n v="1"/>
    <n v="1"/>
    <s v="Cajeto"/>
    <s v="Citharexylum"/>
    <x v="19"/>
    <s v="VERBENACEAE"/>
    <s v="arbol"/>
    <n v="78"/>
    <n v="43"/>
    <n v="37"/>
    <m/>
    <n v="12"/>
    <n v="2.1"/>
    <n v="7"/>
    <n v="7"/>
    <n v="96.446876569435886"/>
    <n v="30.699994303599244"/>
    <n v="0.30699994303599243"/>
    <n v="7.402296403204052E-2"/>
    <n v="0.62179289786914038"/>
    <n v="3.5531022735379452"/>
    <s v="II"/>
    <n v="4"/>
    <s v="Bueno"/>
  </r>
  <r>
    <d v="2022-11-10T00:00:00"/>
    <s v="Plantación de latifoliadas Sauce"/>
    <n v="5"/>
    <n v="1"/>
    <n v="2"/>
    <s v="Cajeto"/>
    <s v="Citharexylum"/>
    <x v="19"/>
    <s v="VERBENACEAE"/>
    <s v="arbol"/>
    <n v="74"/>
    <n v="63"/>
    <m/>
    <m/>
    <n v="8"/>
    <n v="1.7"/>
    <n v="9"/>
    <n v="8"/>
    <n v="97.185389848474657"/>
    <n v="30.935070381395295"/>
    <n v="0.30935070381395297"/>
    <n v="7.5160921875147585E-2"/>
    <n v="0.51109426875100361"/>
    <n v="2.4051495000047227"/>
    <s v="II"/>
    <n v="4"/>
    <s v="Bueno"/>
  </r>
  <r>
    <d v="2022-11-10T00:00:00"/>
    <s v="Plantación de latifoliadas Sauce"/>
    <n v="5"/>
    <n v="4"/>
    <n v="3"/>
    <s v="Sauce"/>
    <s v="Salix"/>
    <x v="16"/>
    <s v="SALICACEAE"/>
    <s v="arbol"/>
    <n v="134.5"/>
    <n v="86"/>
    <n v="64"/>
    <m/>
    <n v="10"/>
    <n v="2.2000000000000002"/>
    <n v="10"/>
    <n v="10"/>
    <n v="171.99491271546376"/>
    <n v="54.747681090650282"/>
    <n v="0.5474768109065028"/>
    <n v="0.23540806576401102"/>
    <n v="2.0715909787232971"/>
    <n v="9.4163226305604404"/>
    <s v="V"/>
    <n v="4"/>
    <s v="Bueno"/>
  </r>
  <r>
    <d v="2022-11-10T00:00:00"/>
    <s v="Plantación de latifoliadas Sauce"/>
    <n v="5"/>
    <n v="5"/>
    <n v="4"/>
    <s v="Sauce"/>
    <s v="Salix"/>
    <x v="16"/>
    <s v="SALICACEAE"/>
    <s v="arbol"/>
    <n v="82"/>
    <n v="46.5"/>
    <m/>
    <m/>
    <n v="12"/>
    <n v="7"/>
    <n v="8"/>
    <n v="10"/>
    <n v="94.266908297662965"/>
    <n v="30.006088851126933"/>
    <n v="0.30006088851126933"/>
    <n v="7.0714530652517746E-2"/>
    <n v="1.9800068582704968"/>
    <n v="3.3942974713208516"/>
    <s v="II"/>
    <n v="4"/>
    <s v="Bueno"/>
  </r>
  <r>
    <d v="2022-11-10T00:00:00"/>
    <s v="Plantación de latifoliadas Sauce"/>
    <n v="5"/>
    <n v="5"/>
    <n v="5"/>
    <s v="Croton"/>
    <s v="Croton"/>
    <x v="22"/>
    <s v="EUPHORBIACEAE"/>
    <s v="arbol"/>
    <n v="124.5"/>
    <n v="97"/>
    <n v="71"/>
    <n v="67"/>
    <n v="14"/>
    <n v="7"/>
    <n v="13"/>
    <n v="12"/>
    <n v="185.57815065357235"/>
    <n v="59.071360012736974"/>
    <n v="0.59071360012736973"/>
    <n v="0.27405884369387778"/>
    <n v="7.673647623428578"/>
    <n v="15.347295246857156"/>
    <s v="V"/>
    <n v="4"/>
    <s v="Bueno"/>
  </r>
  <r>
    <d v="2022-11-10T00:00:00"/>
    <s v="Plantación de latifoliadas Sauce"/>
    <n v="6"/>
    <n v="1"/>
    <n v="1"/>
    <s v="Sauce"/>
    <s v="Salix"/>
    <x v="16"/>
    <s v="SALICACEAE"/>
    <s v="arbol"/>
    <n v="227"/>
    <m/>
    <m/>
    <m/>
    <n v="13"/>
    <n v="2"/>
    <n v="10"/>
    <n v="9"/>
    <n v="227"/>
    <n v="72.256344163720485"/>
    <n v="0.72256344163720487"/>
    <n v="0.41005475312911377"/>
    <n v="3.2804380250329102"/>
    <n v="21.322847162713916"/>
    <s v="VII"/>
    <n v="4"/>
    <s v="Bueno"/>
  </r>
  <r>
    <d v="2022-11-10T00:00:00"/>
    <s v="Plantación de latifoliadas Sauce"/>
    <n v="6"/>
    <n v="1"/>
    <n v="2"/>
    <s v="Garbancillo"/>
    <s v="Duranta"/>
    <x v="7"/>
    <s v="VERBENACEAE"/>
    <s v="arbusto "/>
    <n v="20"/>
    <n v="18"/>
    <n v="11"/>
    <n v="8"/>
    <n v="3"/>
    <n v="3"/>
    <n v="4"/>
    <n v="3"/>
    <n v="30.14962686336267"/>
    <n v="9.5969242953607292"/>
    <n v="9.5969242953607287E-2"/>
    <n v="7.2335921635266415E-3"/>
    <n v="8.6803105962319702E-2"/>
    <n v="8.6803105962319702E-2"/>
    <s v="I"/>
    <n v="4"/>
    <s v="Bueno"/>
  </r>
  <r>
    <d v="2022-11-10T00:00:00"/>
    <s v="Plantación de latifoliadas Sauce"/>
    <n v="6"/>
    <n v="2"/>
    <n v="3"/>
    <s v="Sauce"/>
    <s v="Salix"/>
    <x v="16"/>
    <s v="SALICACEAE"/>
    <s v="arbusto "/>
    <n v="30"/>
    <m/>
    <m/>
    <m/>
    <n v="3"/>
    <n v="3"/>
    <n v="2.5"/>
    <n v="1"/>
    <n v="30"/>
    <n v="9.5492965855137211"/>
    <n v="9.549296585513721E-2"/>
    <n v="7.1619724391352906E-3"/>
    <n v="8.5943669269623491E-2"/>
    <n v="8.5943669269623491E-2"/>
    <s v="I"/>
    <n v="4"/>
    <s v="Bueno"/>
  </r>
  <r>
    <d v="2022-11-10T00:00:00"/>
    <s v="Plantación de latifoliadas Sauce"/>
    <n v="6"/>
    <n v="4"/>
    <n v="4"/>
    <s v="Sauce"/>
    <s v="Salix"/>
    <x v="16"/>
    <s v="SALICACEAE"/>
    <s v="Árbol"/>
    <n v="124"/>
    <n v="93.5"/>
    <m/>
    <m/>
    <n v="12"/>
    <n v="5"/>
    <n v="7"/>
    <n v="7"/>
    <n v="155.30051513114822"/>
    <n v="49.433689295679855"/>
    <n v="0.49433689295679856"/>
    <n v="0.19192693531130525"/>
    <n v="3.8385387062261049"/>
    <n v="9.2124928949426526"/>
    <s v="IV"/>
    <n v="4"/>
    <s v="Bueno"/>
  </r>
  <r>
    <d v="2022-11-10T00:00:00"/>
    <s v="Plantación de latifoliadas Sauce"/>
    <n v="6"/>
    <n v="4"/>
    <n v="5"/>
    <s v="Aliso"/>
    <s v="Alnus"/>
    <x v="5"/>
    <s v="BETULACCEAE"/>
    <s v="Árbol"/>
    <n v="47.5"/>
    <n v="24.5"/>
    <n v="16"/>
    <m/>
    <n v="9"/>
    <n v="7.5"/>
    <n v="6"/>
    <n v="5"/>
    <n v="55.789784011053491"/>
    <n v="17.758439798776703"/>
    <n v="0.17758439798776704"/>
    <n v="2.4768488018676215E-2"/>
    <n v="0.74305464056028647"/>
    <n v="0.8916655686723437"/>
    <s v="I"/>
    <n v="4"/>
    <s v="Bueno"/>
  </r>
  <r>
    <d v="2022-11-10T00:00:00"/>
    <s v="Plantación de latifoliadas Sauce"/>
    <n v="6"/>
    <n v="5"/>
    <n v="6"/>
    <s v="Croton"/>
    <s v="Croton"/>
    <x v="22"/>
    <s v="EUPHORBIACEAE"/>
    <s v="Árbol"/>
    <n v="125"/>
    <n v="92.5"/>
    <m/>
    <m/>
    <n v="15"/>
    <n v="4.5"/>
    <n v="9"/>
    <n v="8"/>
    <n v="155.50321540083985"/>
    <n v="49.498210795454817"/>
    <n v="0.49498210795454817"/>
    <n v="0.19242827338204466"/>
    <n v="3.4637089208768037"/>
    <n v="11.54569640292268"/>
    <s v="IV"/>
    <n v="4"/>
    <s v="Bueno"/>
  </r>
  <r>
    <d v="2022-11-05T00:00:00"/>
    <s v="Vegetación Secundaria Baja cultivada"/>
    <n v="7"/>
    <n v="1"/>
    <n v="1"/>
    <s v="Hayuelo"/>
    <s v="Dodonaea"/>
    <x v="11"/>
    <s v="SAPINDACEAE"/>
    <s v="Arbusto"/>
    <n v="8"/>
    <m/>
    <m/>
    <m/>
    <n v="1.9"/>
    <n v="0"/>
    <n v="3"/>
    <n v="2.2999999999999998"/>
    <n v="8"/>
    <n v="2.5464790894703255"/>
    <n v="2.5464790894703257E-2"/>
    <n v="5.0929581789406519E-4"/>
    <n v="0"/>
    <n v="3.8706482159948951E-3"/>
    <e v="#NAME?"/>
    <n v="4"/>
    <s v="Bueno"/>
  </r>
  <r>
    <d v="2022-11-05T00:00:00"/>
    <s v="Vegetación Secundaria Baja cultivada"/>
    <n v="7"/>
    <n v="1"/>
    <n v="2"/>
    <s v="Tinto"/>
    <s v="Cestrum"/>
    <x v="23"/>
    <s v="SOLANACEAE"/>
    <s v="Arbusto"/>
    <n v="3"/>
    <m/>
    <m/>
    <m/>
    <n v="1.8"/>
    <n v="0"/>
    <n v="1.5"/>
    <n v="1"/>
    <n v="3"/>
    <n v="0.95492965855137202"/>
    <n v="9.5492965855137196E-3"/>
    <n v="7.1619724391352885E-5"/>
    <n v="0"/>
    <n v="5.1566201561774078E-4"/>
    <e v="#NAME?"/>
    <n v="4"/>
    <s v="Bueno"/>
  </r>
  <r>
    <d v="2022-11-05T00:00:00"/>
    <s v="Vegetación Secundaria Baja Cultivada "/>
    <n v="7"/>
    <n v="1"/>
    <n v="3"/>
    <s v="Chilca"/>
    <s v="Baccharis"/>
    <x v="24"/>
    <s v="ASTERACEAE"/>
    <s v="Arbusto"/>
    <n v="7"/>
    <n v="7"/>
    <n v="3"/>
    <n v="3"/>
    <n v="2.2000000000000002"/>
    <n v="0"/>
    <n v="2.7"/>
    <n v="2.4"/>
    <n v="10.770329614269007"/>
    <n v="3.428302393679878"/>
    <n v="3.428302393679878E-2"/>
    <n v="9.2309866993299289E-4"/>
    <n v="0"/>
    <n v="8.123268295410338E-3"/>
    <e v="#NAME?"/>
    <n v="4"/>
    <s v="Bueno"/>
  </r>
  <r>
    <d v="2022-11-05T00:00:00"/>
    <s v="Vegetación Secundaria Baja Cultivada "/>
    <n v="7"/>
    <n v="1"/>
    <n v="4"/>
    <s v="Eugenia"/>
    <s v="Syzygium"/>
    <x v="25"/>
    <s v="MYRTACEAE"/>
    <s v="Arbusto"/>
    <n v="1"/>
    <m/>
    <m/>
    <m/>
    <n v="0.56000000000000005"/>
    <n v="0"/>
    <n v="0.5"/>
    <n v="0.2"/>
    <n v="1"/>
    <n v="0.31830988618379069"/>
    <n v="3.1830988618379071E-3"/>
    <n v="7.9577471545947685E-6"/>
    <n v="0"/>
    <n v="1.7825353626292284E-5"/>
    <e v="#NAME?"/>
    <n v="4"/>
    <s v="Bueno"/>
  </r>
  <r>
    <d v="2022-11-05T00:00:00"/>
    <s v="Vegetación Secundaria Baja Cultivada "/>
    <n v="7"/>
    <n v="1"/>
    <n v="5"/>
    <s v="Chicalá"/>
    <s v="Tecoma"/>
    <x v="26"/>
    <s v="BIGNONIACEAE"/>
    <s v="Arbusto"/>
    <n v="18"/>
    <n v="14"/>
    <n v="10"/>
    <n v="8"/>
    <n v="4"/>
    <n v="3"/>
    <n v="3"/>
    <n v="3"/>
    <n v="26.153393661244042"/>
    <n v="8.3248837596304632"/>
    <n v="8.3248837596304637E-2"/>
    <n v="5.4430990537428208E-3"/>
    <n v="6.5317188644913843E-2"/>
    <n v="8.7089584859885133E-2"/>
    <e v="#NAME?"/>
    <n v="4"/>
    <s v="Bueno"/>
  </r>
  <r>
    <d v="2022-11-05T00:00:00"/>
    <s v="Vegetación Secundaria Baja Cultivada "/>
    <n v="7"/>
    <n v="1"/>
    <n v="6"/>
    <s v="Tabaquillo"/>
    <s v="Nicotiana"/>
    <x v="27"/>
    <s v="SOLANACEAE"/>
    <s v="Arbusto"/>
    <n v="5"/>
    <m/>
    <m/>
    <m/>
    <n v="1.6"/>
    <n v="0"/>
    <n v="0.01"/>
    <n v="0.01"/>
    <n v="5"/>
    <n v="1.5915494309189535"/>
    <n v="1.5915494309189534E-2"/>
    <n v="1.9894367886486917E-4"/>
    <n v="0"/>
    <n v="1.2732395447351628E-3"/>
    <e v="#NAME?"/>
    <n v="4"/>
    <s v="Bueno"/>
  </r>
  <r>
    <d v="2022-11-05T00:00:00"/>
    <s v="Vegetación Secundaria Baja Cultivada "/>
    <n v="7"/>
    <n v="2"/>
    <n v="7"/>
    <s v="Chicalá"/>
    <s v="Tecoma"/>
    <x v="26"/>
    <s v="BIGNONIACEAE"/>
    <s v="Arbusto"/>
    <n v="21"/>
    <n v="17"/>
    <n v="155"/>
    <n v="15"/>
    <n v="3.8"/>
    <n v="2.5"/>
    <n v="3.5"/>
    <n v="4"/>
    <n v="158.05062480104277"/>
    <n v="50.309076391696927"/>
    <n v="0.50309076391696927"/>
    <n v="0.19878452392177723"/>
    <n v="1.9878452392177723"/>
    <n v="3.0215247636110139"/>
    <s v="IV"/>
    <n v="4"/>
    <s v="Bueno"/>
  </r>
  <r>
    <d v="2022-11-05T00:00:00"/>
    <s v="Vegetación Secundaria Baja Cultivada "/>
    <n v="7"/>
    <n v="2"/>
    <n v="8"/>
    <s v="Nogal "/>
    <s v="Juglans"/>
    <x v="13"/>
    <s v="JUGLANDACEAE"/>
    <s v="Árbol"/>
    <n v="11"/>
    <m/>
    <m/>
    <m/>
    <n v="3"/>
    <n v="0"/>
    <n v="1.5"/>
    <n v="1.5"/>
    <n v="11"/>
    <n v="3.5014087480216975"/>
    <n v="3.5014087480216977E-2"/>
    <n v="9.6288740570596703E-4"/>
    <n v="0"/>
    <n v="1.7331973302707408E-2"/>
    <e v="#NAME?"/>
    <n v="6"/>
    <s v="Bueno"/>
  </r>
  <r>
    <d v="2022-11-05T00:00:00"/>
    <s v="Vegetación Secundaria Baja Cultivada "/>
    <n v="7"/>
    <n v="2"/>
    <n v="9"/>
    <s v="Arboloco"/>
    <s v="Smallanthus"/>
    <x v="6"/>
    <s v="ASTERACEAE"/>
    <s v="Árbol"/>
    <n v="13"/>
    <n v="8"/>
    <m/>
    <m/>
    <n v="3"/>
    <n v="0"/>
    <n v="1"/>
    <n v="1"/>
    <n v="15.264337522473747"/>
    <n v="4.8587895394495844"/>
    <n v="4.8587895394495845E-2"/>
    <n v="1.8541550870205808E-3"/>
    <n v="0"/>
    <n v="2.224986104424697E-2"/>
    <e v="#NAME?"/>
    <n v="4"/>
    <s v="Bueno"/>
  </r>
  <r>
    <d v="2022-11-05T00:00:00"/>
    <s v="Vegetación Secundaria Baja Cultivada "/>
    <n v="7"/>
    <n v="2"/>
    <n v="10"/>
    <s v="Aliso"/>
    <s v="Alnus"/>
    <x v="5"/>
    <s v="BETULACCEAE"/>
    <s v="Arbusto"/>
    <n v="10"/>
    <m/>
    <m/>
    <m/>
    <n v="3.2"/>
    <n v="0"/>
    <n v="1.7"/>
    <n v="1.7"/>
    <n v="10"/>
    <n v="3.183098861837907"/>
    <n v="3.1830988618379068E-2"/>
    <n v="7.9577471545947667E-4"/>
    <n v="0"/>
    <n v="1.5278874536821953E-2"/>
    <e v="#NAME?"/>
    <n v="6"/>
    <s v="Bueno"/>
  </r>
  <r>
    <d v="2022-11-05T00:00:00"/>
    <s v="Vegetación Secundaria Baja Cultivada "/>
    <n v="7"/>
    <n v="2"/>
    <n v="11"/>
    <s v="Chicalá"/>
    <s v="Tecoma"/>
    <x v="26"/>
    <s v="BIGNONIACEAE"/>
    <s v="Arbusto"/>
    <n v="8"/>
    <n v="6"/>
    <m/>
    <m/>
    <n v="3.1"/>
    <n v="2.5"/>
    <n v="1.8"/>
    <n v="1.7"/>
    <n v="10"/>
    <n v="3.183098861837907"/>
    <n v="3.1830988618379068E-2"/>
    <n v="7.9577471545947667E-4"/>
    <n v="7.9577471545947669E-3"/>
    <n v="9.8676064716975102E-3"/>
    <e v="#NAME?"/>
    <n v="4"/>
    <s v="Bueno"/>
  </r>
  <r>
    <d v="2022-11-05T00:00:00"/>
    <s v="Vegetación Secundaria Baja Cultivada "/>
    <n v="7"/>
    <n v="2"/>
    <n v="12"/>
    <s v="Hayuelo"/>
    <s v="Dodonaea"/>
    <x v="11"/>
    <s v="SAPINDACEAE"/>
    <s v="Arbusto"/>
    <n v="21"/>
    <n v="15"/>
    <n v="18"/>
    <m/>
    <n v="3.2"/>
    <n v="0"/>
    <n v="3"/>
    <n v="3"/>
    <n v="31.464265445104548"/>
    <n v="10.015386752687807"/>
    <n v="0.10015386752687806"/>
    <n v="7.8781696830488197E-3"/>
    <n v="0"/>
    <n v="0.1008405719430249"/>
    <s v="I"/>
    <n v="4"/>
    <s v="Bueno"/>
  </r>
  <r>
    <d v="2022-11-05T00:00:00"/>
    <s v="Vegetación Secundaria Baja Cultivada "/>
    <n v="7"/>
    <n v="3"/>
    <n v="13"/>
    <s v="Corono"/>
    <s v="Xylosma"/>
    <x v="4"/>
    <s v="SALICACEAE"/>
    <s v="Arbusto"/>
    <n v="5.5"/>
    <n v="5"/>
    <n v="4"/>
    <m/>
    <n v="2.2999999999999998"/>
    <n v="1.6"/>
    <n v="2"/>
    <n v="1.8"/>
    <n v="8.4409715080670669"/>
    <n v="2.686844680013448"/>
    <n v="2.686844680013448E-2"/>
    <n v="5.6698948476487717E-4"/>
    <n v="3.6287327024952139E-3"/>
    <n v="5.2163032598368693E-3"/>
    <e v="#NAME?"/>
    <n v="4"/>
    <s v="Bueno"/>
  </r>
  <r>
    <d v="2022-11-05T00:00:00"/>
    <s v="Vegetación Secundaria Baja Cultivada "/>
    <n v="7"/>
    <n v="3"/>
    <n v="14"/>
    <s v="Dividivi de tierra fría"/>
    <s v="Tara"/>
    <x v="15"/>
    <s v="FABACEAE"/>
    <s v="Arbusto"/>
    <n v="21.5"/>
    <n v="20.5"/>
    <n v="22"/>
    <m/>
    <n v="4"/>
    <n v="1.5"/>
    <n v="3.8"/>
    <n v="3.5"/>
    <n v="36.966200778549045"/>
    <n v="11.766707162467101"/>
    <n v="0.11766707162467101"/>
    <n v="1.0874261486753748E-2"/>
    <n v="6.5245568920522495E-2"/>
    <n v="0.17398818378805997"/>
    <s v="I"/>
    <n v="4"/>
    <s v="Bueno"/>
  </r>
  <r>
    <d v="2022-11-05T00:00:00"/>
    <s v="Vegetación Secundaria Baja Cultivada "/>
    <n v="7"/>
    <n v="3"/>
    <n v="15"/>
    <s v="Arrayán"/>
    <s v="Myrcianthes"/>
    <x v="28"/>
    <s v="MYRTACEAE"/>
    <s v="Arbusto"/>
    <n v="1"/>
    <m/>
    <m/>
    <m/>
    <n v="1.5"/>
    <n v="0"/>
    <n v="1"/>
    <n v="1"/>
    <n v="1"/>
    <n v="0.31830988618379069"/>
    <n v="3.1830988618379071E-3"/>
    <n v="7.9577471545947685E-6"/>
    <n v="0"/>
    <n v="4.7746482927568608E-5"/>
    <e v="#NAME?"/>
    <n v="4"/>
    <s v="Bueno"/>
  </r>
  <r>
    <d v="2022-11-05T00:00:00"/>
    <s v="Vegetación Secundaria Baja Cultivada "/>
    <n v="7"/>
    <n v="3"/>
    <n v="16"/>
    <s v="Tinto"/>
    <s v="Cestrum"/>
    <x v="23"/>
    <s v="SOLANACEAE"/>
    <s v="Arbusto"/>
    <n v="1"/>
    <m/>
    <m/>
    <m/>
    <n v="1.5"/>
    <n v="0"/>
    <n v="0.7"/>
    <n v="0.7"/>
    <n v="1"/>
    <n v="0.31830988618379069"/>
    <n v="3.1830988618379071E-3"/>
    <n v="7.9577471545947685E-6"/>
    <n v="0"/>
    <n v="4.7746482927568608E-5"/>
    <e v="#NAME?"/>
    <n v="4"/>
    <s v="Bueno"/>
  </r>
  <r>
    <d v="2022-11-05T00:00:00"/>
    <s v="Vegetación Secundaria Baja Cultivada "/>
    <n v="7"/>
    <n v="3"/>
    <n v="17"/>
    <s v="Sauco"/>
    <s v="Sambucus "/>
    <x v="0"/>
    <s v="ADOXACEAE"/>
    <s v="Arbusto"/>
    <n v="22"/>
    <n v="20"/>
    <n v="19"/>
    <m/>
    <n v="3"/>
    <n v="0"/>
    <n v="2.8"/>
    <n v="2.7"/>
    <n v="35.284557528754704"/>
    <n v="11.231423491023325"/>
    <n v="0.11231423491023325"/>
    <n v="9.9073952074704881E-3"/>
    <n v="0"/>
    <n v="0.11888874248964586"/>
    <s v="I"/>
    <n v="4"/>
    <s v="Bueno"/>
  </r>
  <r>
    <d v="2022-11-05T00:00:00"/>
    <s v="Vegetación Secundaria Baja Cultivada "/>
    <n v="7"/>
    <n v="3"/>
    <n v="18"/>
    <s v="Chicalá"/>
    <s v="Tecoma"/>
    <x v="26"/>
    <s v="BIGNONIACEAE"/>
    <s v="Arbusto"/>
    <n v="9.5"/>
    <n v="5"/>
    <n v="45"/>
    <m/>
    <n v="2.1"/>
    <n v="1.5"/>
    <n v="1.4"/>
    <n v="1.2"/>
    <n v="46.262836056601628"/>
    <n v="14.725918079716232"/>
    <n v="0.14725918079716233"/>
    <n v="1.7031568347621449E-2"/>
    <n v="0.1021894100857287"/>
    <n v="0.14306517412002018"/>
    <s v="I"/>
    <n v="4"/>
    <s v="Bueno"/>
  </r>
  <r>
    <d v="2022-11-05T00:00:00"/>
    <s v="Vegetación Secundaria Baja Cultivada "/>
    <n v="7"/>
    <n v="3"/>
    <n v="19"/>
    <s v="Sauco"/>
    <s v="Sambucus "/>
    <x v="0"/>
    <s v="ADOXACEAE"/>
    <s v="Arbusto"/>
    <n v="13"/>
    <n v="75"/>
    <n v="7"/>
    <m/>
    <n v="2.2000000000000002"/>
    <n v="0"/>
    <n v="3"/>
    <n v="3"/>
    <n v="76.439518575145414"/>
    <n v="24.331454457598291"/>
    <n v="0.24331454457598289"/>
    <n v="4.6497116624297223E-2"/>
    <n v="0"/>
    <n v="0.40917462629381557"/>
    <s v="II"/>
    <n v="4"/>
    <s v="Bueno"/>
  </r>
  <r>
    <d v="2022-11-05T00:00:00"/>
    <s v="Vegetación Secundaria Baja Cultivada "/>
    <n v="7"/>
    <n v="3"/>
    <n v="20"/>
    <s v="Fucsia boliviana"/>
    <s v="Fuchsia"/>
    <x v="29"/>
    <s v="ONAGRACEAE"/>
    <s v="Arbusto"/>
    <n v="13"/>
    <m/>
    <m/>
    <m/>
    <n v="1"/>
    <n v="0"/>
    <n v="1"/>
    <n v="1"/>
    <n v="13"/>
    <n v="4.1380285203892786"/>
    <n v="4.1380285203892787E-2"/>
    <n v="1.3448592691265155E-3"/>
    <n v="0"/>
    <n v="5.3794370765060618E-3"/>
    <e v="#NAME?"/>
    <n v="4"/>
    <s v="Bueno"/>
  </r>
  <r>
    <d v="2022-11-05T00:00:00"/>
    <s v="Vegetación Secundaria Baja Cultivada "/>
    <n v="7"/>
    <n v="4"/>
    <n v="21"/>
    <s v="Acacia "/>
    <s v="Acacia"/>
    <x v="30"/>
    <s v="FABACEAE"/>
    <s v="Árbol"/>
    <n v="47"/>
    <n v="37"/>
    <m/>
    <m/>
    <n v="5.5"/>
    <n v="1.6"/>
    <n v="6"/>
    <n v="6"/>
    <n v="59.816385714952723"/>
    <n v="19.040146928852323"/>
    <n v="0.19040146928852322"/>
    <n v="2.8472819319140072E-2"/>
    <n v="0.18222604364249648"/>
    <n v="0.62640202502108155"/>
    <s v="I"/>
    <n v="4"/>
    <s v="Bueno"/>
  </r>
  <r>
    <d v="2022-11-05T00:00:00"/>
    <s v="Vegetación Secundaria Baja Cultivada "/>
    <n v="7"/>
    <n v="4"/>
    <n v="22"/>
    <s v="Arrayán"/>
    <s v="Myrcianthes"/>
    <x v="28"/>
    <s v="MYRTACEAE"/>
    <s v="arbusto "/>
    <n v="1"/>
    <m/>
    <m/>
    <m/>
    <n v="1.1000000000000001"/>
    <n v="0"/>
    <n v="1"/>
    <n v="1"/>
    <n v="1"/>
    <n v="0.31830988618379069"/>
    <n v="3.1830988618379071E-3"/>
    <n v="7.9577471545947685E-6"/>
    <n v="0"/>
    <n v="3.5014087480216986E-5"/>
    <e v="#NAME?"/>
    <n v="4"/>
    <s v="Bueno"/>
  </r>
  <r>
    <d v="2022-11-05T00:00:00"/>
    <s v="Vegetación Secundaria Baja Cultivada "/>
    <n v="7"/>
    <n v="4"/>
    <n v="23"/>
    <s v="No registra"/>
    <s v="Baccharis"/>
    <x v="31"/>
    <s v="ASTERACEAE"/>
    <s v="Arbusto"/>
    <n v="15"/>
    <n v="10"/>
    <n v="155"/>
    <n v="12"/>
    <n v="3"/>
    <n v="0"/>
    <n v="3.5"/>
    <n v="3.5"/>
    <n v="156.50559095444481"/>
    <n v="49.817276843836233"/>
    <n v="0.49817276843836233"/>
    <n v="0.19491705880464424"/>
    <n v="0"/>
    <n v="2.3390047056557308"/>
    <s v="IV"/>
    <n v="4"/>
    <s v="Bueno"/>
  </r>
  <r>
    <d v="2022-11-05T00:00:00"/>
    <s v="Vegetación Secundaria Baja Cultivada "/>
    <n v="7"/>
    <n v="5"/>
    <n v="24"/>
    <s v="Cerezo"/>
    <s v="Prunus"/>
    <x v="2"/>
    <s v="ROSACEAE"/>
    <s v="Arbusto"/>
    <n v="1"/>
    <m/>
    <m/>
    <m/>
    <n v="0.72"/>
    <n v="0"/>
    <n v="0.4"/>
    <n v="0.3"/>
    <n v="1"/>
    <n v="0.31830988618379069"/>
    <n v="3.1830988618379071E-3"/>
    <n v="7.9577471545947685E-6"/>
    <n v="0"/>
    <n v="2.2918311805232932E-5"/>
    <e v="#NAME?"/>
    <n v="4"/>
    <s v="Bueno"/>
  </r>
  <r>
    <d v="2022-11-05T00:00:00"/>
    <s v="Vegetación Secundaria Baja Cultivada "/>
    <n v="7"/>
    <n v="5"/>
    <n v="25"/>
    <s v="Dividivi de tierra fría"/>
    <s v="Tara"/>
    <x v="15"/>
    <s v="FABACEAE"/>
    <s v="Arbusto"/>
    <n v="32"/>
    <m/>
    <m/>
    <m/>
    <n v="3.5"/>
    <n v="2.2999999999999998"/>
    <n v="3.5"/>
    <n v="3.5"/>
    <n v="32"/>
    <n v="10.185916357881302"/>
    <n v="0.10185916357881303"/>
    <n v="8.148733086305043E-3"/>
    <n v="7.4968344394006389E-2"/>
    <n v="0.1140822632082706"/>
    <s v="I"/>
    <n v="4"/>
    <s v="Bueno"/>
  </r>
  <r>
    <d v="2022-11-05T00:00:00"/>
    <s v="Vegetación Secundaria Baja Cultivada "/>
    <n v="7"/>
    <n v="5"/>
    <n v="26"/>
    <s v="Dividivi de tierra fría"/>
    <s v="Tara"/>
    <x v="15"/>
    <s v="FABACEAE"/>
    <s v="Arbusto"/>
    <n v="21"/>
    <n v="20"/>
    <n v="18"/>
    <n v="16"/>
    <n v="4"/>
    <n v="0"/>
    <n v="3.2"/>
    <n v="3.2"/>
    <n v="37.696153649941529"/>
    <n v="11.999058377879575"/>
    <n v="0.11999058377879575"/>
    <n v="1.1307958706679166E-2"/>
    <n v="0"/>
    <n v="0.18092733930686666"/>
    <s v="I"/>
    <n v="4"/>
    <s v="Bueno"/>
  </r>
  <r>
    <d v="2022-11-05T00:00:00"/>
    <s v="Vegetación Secundaria Baja Cultivada "/>
    <n v="7"/>
    <n v="5"/>
    <n v="27"/>
    <s v="Nogal "/>
    <s v="Juglans"/>
    <x v="13"/>
    <s v="JUGLANDACEAE"/>
    <s v="Árbol"/>
    <n v="11"/>
    <m/>
    <m/>
    <m/>
    <n v="2.7"/>
    <n v="0"/>
    <n v="0.5"/>
    <n v="0.6"/>
    <n v="11"/>
    <n v="3.5014087480216975"/>
    <n v="3.5014087480216977E-2"/>
    <n v="9.6288740570596703E-4"/>
    <n v="0"/>
    <n v="1.5598775972436666E-2"/>
    <e v="#NAME?"/>
    <n v="6"/>
    <s v="regular, "/>
  </r>
  <r>
    <d v="2022-11-05T00:00:00"/>
    <s v="Vegetación Secundaria Baja Cultivada "/>
    <n v="7"/>
    <n v="5"/>
    <n v="28"/>
    <s v="Chicalá"/>
    <s v="Tecoma"/>
    <x v="26"/>
    <s v="BIGNONIACEAE"/>
    <s v="Arbusto"/>
    <n v="9.5"/>
    <m/>
    <m/>
    <m/>
    <n v="3.3"/>
    <n v="1.7"/>
    <n v="0.7"/>
    <n v="0.7"/>
    <n v="9.5"/>
    <n v="3.0239439187460113"/>
    <n v="3.0239439187460113E-2"/>
    <n v="7.1818668070217757E-4"/>
    <n v="4.8836694287748075E-3"/>
    <n v="9.4800641852687429E-3"/>
    <e v="#NAME?"/>
    <n v="4"/>
    <s v="Bueno"/>
  </r>
  <r>
    <d v="2022-11-05T00:00:00"/>
    <s v="Vegetación Secundaria Baja Cultivada "/>
    <n v="7"/>
    <n v="5"/>
    <n v="29"/>
    <s v="Chilco"/>
    <s v="Baccharis"/>
    <x v="32"/>
    <s v="ASTERACEAE"/>
    <s v="Arbusto"/>
    <n v="10.5"/>
    <n v="9"/>
    <n v="6"/>
    <n v="6"/>
    <n v="2"/>
    <n v="1.5"/>
    <n v="2.5"/>
    <n v="2.5"/>
    <n v="16.224980739587952"/>
    <n v="5.1645717725524367"/>
    <n v="5.164571772552437E-2"/>
    <n v="2.0948769384470725E-3"/>
    <n v="1.2569261630682435E-2"/>
    <n v="1.675901550757658E-2"/>
    <e v="#NAME?"/>
    <n v="4"/>
    <s v="Bueno"/>
  </r>
  <r>
    <d v="2022-11-05T00:00:00"/>
    <s v="Vegetación Secundaria Baja Cultivada "/>
    <n v="7"/>
    <n v="5"/>
    <n v="30"/>
    <s v="Araucauria"/>
    <s v="Araucaria"/>
    <x v="33"/>
    <s v="ARAUCARIACEAE"/>
    <s v="Arbusto"/>
    <n v="20"/>
    <m/>
    <m/>
    <m/>
    <n v="2.2999999999999998"/>
    <n v="0"/>
    <n v="2"/>
    <n v="2"/>
    <n v="20"/>
    <n v="6.366197723675814"/>
    <n v="6.3661977236758135E-2"/>
    <n v="3.1830988618379067E-3"/>
    <n v="0"/>
    <n v="2.928450952890874E-2"/>
    <e v="#NAME?"/>
    <n v="4"/>
    <s v="regular, "/>
  </r>
  <r>
    <d v="2022-11-05T00:00:00"/>
    <s v="Vegetación Secundaria Baja Cultivada "/>
    <n v="7"/>
    <n v="5"/>
    <n v="31"/>
    <s v="Corono"/>
    <s v="Xylosma"/>
    <x v="4"/>
    <s v="SALICACEAE"/>
    <s v="arbusto "/>
    <n v="6"/>
    <n v="5"/>
    <n v="45"/>
    <m/>
    <n v="2.5"/>
    <n v="0"/>
    <n v="3"/>
    <n v="0"/>
    <n v="45.672748986676943"/>
    <n v="14.538087531649978"/>
    <n v="0.14538087531649979"/>
    <n v="1.6599860564484682E-2"/>
    <n v="0"/>
    <n v="0.16599860564484681"/>
    <s v="I"/>
    <n v="4"/>
    <s v="Bueno"/>
  </r>
  <r>
    <d v="2022-11-05T00:00:00"/>
    <s v="Vegetación Secundaria Baja Cultivada "/>
    <n v="7"/>
    <n v="5"/>
    <n v="32"/>
    <s v="Garbancillo"/>
    <s v="Duranta"/>
    <x v="7"/>
    <s v="VERBENACEAE"/>
    <s v="Arbusto"/>
    <n v="9"/>
    <n v="6"/>
    <n v="4"/>
    <m/>
    <n v="2.2999999999999998"/>
    <n v="0"/>
    <n v="1.9"/>
    <n v="0"/>
    <n v="11.532562594670797"/>
    <n v="3.6709286869171032"/>
    <n v="3.6709286869171034E-2"/>
    <n v="1.0583803715611044E-3"/>
    <n v="0"/>
    <n v="9.7370994183621599E-3"/>
    <e v="#NAME?"/>
    <n v="4"/>
    <s v="Bueno"/>
  </r>
  <r>
    <d v="2022-11-05T00:00:00"/>
    <s v="Vegetación Secundaria Baja Cultivada "/>
    <n v="8"/>
    <n v="1"/>
    <n v="1"/>
    <s v="Garbancillo"/>
    <s v="Duranta"/>
    <x v="7"/>
    <s v="VERBENACEAE"/>
    <s v="Arbusto"/>
    <n v="9"/>
    <n v="5"/>
    <n v="9"/>
    <n v="8"/>
    <n v="3"/>
    <n v="0"/>
    <n v="1.5"/>
    <n v="1.5"/>
    <n v="15.842979517754859"/>
    <n v="5.0429770071086759"/>
    <n v="5.042977007108676E-2"/>
    <n v="1.9973945358032863E-3"/>
    <n v="0"/>
    <n v="2.3968734429639434E-2"/>
    <e v="#NAME?"/>
    <n v="4"/>
    <s v="Bueno"/>
  </r>
  <r>
    <d v="2022-11-05T00:00:00"/>
    <s v="Vegetación Secundaria Baja Cultivada "/>
    <n v="8"/>
    <n v="2"/>
    <n v="2"/>
    <s v="Corono"/>
    <s v="Xylosma"/>
    <x v="4"/>
    <s v="SALICACEAE"/>
    <s v="Arbusto"/>
    <n v="6.5"/>
    <m/>
    <n v="9"/>
    <n v="8"/>
    <n v="2"/>
    <n v="1.3"/>
    <n v="1.5"/>
    <n v="1.5"/>
    <n v="13.683932183404009"/>
    <n v="4.3557308958460403"/>
    <n v="4.3557308958460404E-2"/>
    <n v="1.4900881546978703E-3"/>
    <n v="7.7484584044289258E-3"/>
    <n v="1.1920705237582962E-2"/>
    <e v="#NAME?"/>
    <n v="4"/>
    <s v="Bueno"/>
  </r>
  <r>
    <d v="2022-11-05T00:00:00"/>
    <s v="Vegetación Secundaria Baja Cultivada "/>
    <n v="8"/>
    <n v="2"/>
    <n v="3"/>
    <s v="Chicalá"/>
    <s v="Tecoma"/>
    <x v="26"/>
    <s v="BIGNONIACEAE"/>
    <s v="Arbusto"/>
    <n v="4.5"/>
    <m/>
    <m/>
    <m/>
    <n v="2"/>
    <n v="1.4"/>
    <n v="1"/>
    <n v="1"/>
    <n v="4.5"/>
    <n v="1.432394487827058"/>
    <n v="1.4323944878270579E-2"/>
    <n v="1.6114437988054401E-4"/>
    <n v="9.0240852733104639E-4"/>
    <n v="1.2891550390443521E-3"/>
    <e v="#NAME?"/>
    <n v="4"/>
    <s v="Bueno"/>
  </r>
  <r>
    <d v="2022-11-05T00:00:00"/>
    <s v="Vegetación Secundaria Baja Cultivada "/>
    <n v="8"/>
    <n v="3"/>
    <n v="4"/>
    <s v="Sauco"/>
    <s v="Sambucus "/>
    <x v="0"/>
    <s v="ADOXACEAE"/>
    <s v="Arbusto"/>
    <n v="4"/>
    <m/>
    <m/>
    <m/>
    <n v="1.5"/>
    <n v="0"/>
    <n v="1"/>
    <n v="1"/>
    <n v="4"/>
    <n v="1.2732395447351628"/>
    <n v="1.2732395447351628E-2"/>
    <n v="1.273239544735163E-4"/>
    <n v="0"/>
    <n v="7.6394372684109773E-4"/>
    <e v="#NAME?"/>
    <n v="4"/>
    <s v="Bueno"/>
  </r>
  <r>
    <d v="2022-11-05T00:00:00"/>
    <s v="Vegetación Secundaria Baja Cultivada "/>
    <n v="8"/>
    <n v="3"/>
    <n v="5"/>
    <s v="Chicalá"/>
    <s v="Tecoma"/>
    <x v="26"/>
    <s v="BIGNONIACEAE"/>
    <s v="Arbusto"/>
    <n v="3.5"/>
    <m/>
    <m/>
    <m/>
    <n v="1.7"/>
    <n v="1.3"/>
    <n v="0.6"/>
    <n v="0.6"/>
    <n v="3.5"/>
    <n v="1.1140846016432675"/>
    <n v="1.1140846016432676E-2"/>
    <n v="9.7482402643785934E-5"/>
    <n v="5.0690849374768687E-4"/>
    <n v="6.6288033797774434E-4"/>
    <e v="#NAME?"/>
    <n v="4"/>
    <s v="Bueno"/>
  </r>
  <r>
    <d v="2022-11-05T00:00:00"/>
    <s v="Vegetación Secundaria Baja Cultivada "/>
    <n v="8"/>
    <n v="3"/>
    <n v="6"/>
    <s v="No registra"/>
    <s v="Viburnum"/>
    <x v="17"/>
    <s v="ADOXACEAE"/>
    <s v="Arbusto"/>
    <n v="3.5"/>
    <m/>
    <m/>
    <m/>
    <n v="2.2000000000000002"/>
    <n v="1.5"/>
    <n v="1"/>
    <n v="1"/>
    <n v="3.5"/>
    <n v="1.1140846016432675"/>
    <n v="1.1140846016432676E-2"/>
    <n v="9.7482402643785934E-5"/>
    <n v="5.8489441586271566E-4"/>
    <n v="8.5784514326531626E-4"/>
    <e v="#NAME?"/>
    <n v="4"/>
    <s v="Bueno"/>
  </r>
  <r>
    <d v="2022-11-05T00:00:00"/>
    <s v="Vegetación Secundaria Baja Cultivada "/>
    <n v="8"/>
    <n v="4"/>
    <n v="7"/>
    <s v="Dividivi de tierra fría"/>
    <s v="Tara"/>
    <x v="15"/>
    <s v="FABACEAE"/>
    <s v="Arbusto"/>
    <n v="1"/>
    <m/>
    <m/>
    <m/>
    <n v="0.8"/>
    <n v="0"/>
    <n v="0.6"/>
    <n v="0.6"/>
    <n v="1"/>
    <n v="0.31830988618379069"/>
    <n v="3.1830988618379071E-3"/>
    <n v="7.9577471545947685E-6"/>
    <n v="0"/>
    <n v="2.546479089470326E-5"/>
    <e v="#NAME?"/>
    <n v="4"/>
    <s v="Bueno"/>
  </r>
  <r>
    <d v="2022-11-05T00:00:00"/>
    <s v="Vegetación Secundaria Baja Cultivada "/>
    <n v="8"/>
    <n v="4"/>
    <n v="8"/>
    <s v="Cajeto"/>
    <s v="Citharexylum"/>
    <x v="19"/>
    <s v="VERBENACEAE"/>
    <s v="Arbusto"/>
    <n v="8.5"/>
    <m/>
    <m/>
    <m/>
    <n v="3"/>
    <n v="2.6"/>
    <n v="1.5"/>
    <n v="1.5"/>
    <n v="8.5"/>
    <n v="2.7056340325622208"/>
    <n v="2.7056340325622208E-2"/>
    <n v="5.7494723191947193E-4"/>
    <n v="5.9794512119625085E-3"/>
    <n v="6.8993667830336627E-3"/>
    <e v="#NAME?"/>
    <n v="4"/>
    <s v="Bueno"/>
  </r>
  <r>
    <d v="2022-11-05T00:00:00"/>
    <s v="Vegetación Secundaria Baja Cultivada "/>
    <n v="8"/>
    <n v="4"/>
    <n v="9"/>
    <s v="Dividivi de tierra fría"/>
    <s v="Tara"/>
    <x v="15"/>
    <s v="FABACEAE"/>
    <s v="Arbusto"/>
    <n v="26"/>
    <n v="21"/>
    <m/>
    <m/>
    <n v="3.5"/>
    <n v="0"/>
    <n v="6"/>
    <n v="6"/>
    <n v="33.421549934136806"/>
    <n v="10.638409755620964"/>
    <n v="0.10638409755620964"/>
    <n v="8.8888035716823566E-3"/>
    <n v="0"/>
    <n v="0.124443250003553"/>
    <s v="I"/>
    <n v="4"/>
    <s v="Bueno"/>
  </r>
  <r>
    <d v="2022-11-05T00:00:00"/>
    <s v="Vegetación Secundaria Baja Cultivada "/>
    <n v="8"/>
    <n v="4"/>
    <n v="10"/>
    <s v="Cajeto"/>
    <s v="Citharexylum"/>
    <x v="19"/>
    <s v="VERBENACEAE"/>
    <s v="Arbusto"/>
    <n v="26"/>
    <n v="21"/>
    <m/>
    <m/>
    <n v="2.2000000000000002"/>
    <n v="0"/>
    <n v="2"/>
    <n v="2"/>
    <n v="33.421549934136806"/>
    <n v="10.638409755620964"/>
    <n v="0.10638409755620964"/>
    <n v="8.8888035716823566E-3"/>
    <n v="0"/>
    <n v="7.822147143080474E-2"/>
    <s v="I"/>
    <n v="4"/>
    <s v="Bueno"/>
  </r>
  <r>
    <d v="2022-11-05T00:00:00"/>
    <s v="Vegetación Secundaria Baja Cultivada "/>
    <n v="8"/>
    <n v="5"/>
    <n v="11"/>
    <s v="Cerezo"/>
    <s v="Prunus"/>
    <x v="2"/>
    <s v="ROSACEAE"/>
    <s v="Arbusto"/>
    <n v="8.5"/>
    <n v="21"/>
    <m/>
    <m/>
    <n v="3.2"/>
    <n v="3"/>
    <n v="2"/>
    <n v="2"/>
    <n v="22.655021518418383"/>
    <n v="7.2113173210190844"/>
    <n v="7.211317321019084E-2"/>
    <n v="4.0843137270957638E-3"/>
    <n v="4.9011764725149162E-2"/>
    <n v="5.2279215706825782E-2"/>
    <e v="#NAME?"/>
    <n v="4"/>
    <s v="Bueno"/>
  </r>
  <r>
    <d v="2022-11-05T00:00:00"/>
    <s v="Vegetación Secundaria Baja Cultivada "/>
    <n v="8"/>
    <n v="5"/>
    <n v="12"/>
    <s v="Velitas"/>
    <s v="Abatia "/>
    <x v="14"/>
    <s v="SALICACEAE"/>
    <s v="Arbusto"/>
    <n v="8"/>
    <n v="12"/>
    <n v="12"/>
    <n v="12"/>
    <n v="3.2"/>
    <n v="2"/>
    <n v="4"/>
    <n v="3.5"/>
    <n v="22.271057451320086"/>
    <n v="7.0890977625223597"/>
    <n v="7.0890977625223603E-2"/>
    <n v="3.9470425886790044E-3"/>
    <n v="3.1576340709432035E-2"/>
    <n v="5.0522145135091262E-2"/>
    <e v="#NAME?"/>
    <n v="4"/>
    <s v="Bueno"/>
  </r>
  <r>
    <d v="2022-11-05T00:00:00"/>
    <s v="Vegetación Secundaria Baja Cultivada "/>
    <n v="9"/>
    <n v="1"/>
    <n v="1"/>
    <s v="Chicalá"/>
    <s v="Tecoma"/>
    <x v="26"/>
    <s v="BIGNONIACEAE"/>
    <s v="Arbusto"/>
    <n v="17"/>
    <n v="10"/>
    <n v="9"/>
    <n v="9"/>
    <n v="3"/>
    <n v="1.3"/>
    <n v="4"/>
    <n v="2.5"/>
    <n v="23.473389188611005"/>
    <n v="7.4718118409745919"/>
    <n v="7.4718118409745918E-2"/>
    <n v="4.3847186821817166E-3"/>
    <n v="2.2800537147344927E-2"/>
    <n v="5.2616624186180599E-2"/>
    <e v="#NAME?"/>
    <n v="4"/>
    <s v="Bueno"/>
  </r>
  <r>
    <d v="2022-11-05T00:00:00"/>
    <s v="Vegetación Secundaria Baja Cultivada "/>
    <n v="9"/>
    <n v="1"/>
    <n v="2"/>
    <s v="Eugenia"/>
    <s v="Syzygium"/>
    <x v="25"/>
    <s v="MYRTACEAE"/>
    <s v="Arbusto"/>
    <n v="4"/>
    <n v="10"/>
    <n v="9"/>
    <n v="9"/>
    <n v="2.4"/>
    <n v="0"/>
    <n v="2"/>
    <n v="1.5"/>
    <n v="16.673332000533065"/>
    <n v="5.3072864113942355"/>
    <n v="5.3072864113942353E-2"/>
    <n v="2.2122537089773451E-3"/>
    <n v="0"/>
    <n v="2.1237635606182512E-2"/>
    <e v="#NAME?"/>
    <n v="4"/>
    <s v="Bueno"/>
  </r>
  <r>
    <d v="2022-11-05T00:00:00"/>
    <s v="Vegetación Secundaria Baja Cultivada "/>
    <n v="9"/>
    <n v="1"/>
    <n v="3"/>
    <s v="Mano de oso"/>
    <s v="Oreopanax"/>
    <x v="34"/>
    <s v="ARALIACEAE"/>
    <s v="Arbusto"/>
    <n v="16.2"/>
    <n v="13.7"/>
    <m/>
    <m/>
    <n v="3"/>
    <n v="1.5"/>
    <n v="2"/>
    <n v="2"/>
    <n v="21.216267343715295"/>
    <n v="6.7533476434228907"/>
    <n v="6.7533476434228912E-2"/>
    <n v="3.5820207266977432E-3"/>
    <n v="2.1492124360186458E-2"/>
    <n v="4.2984248720372917E-2"/>
    <e v="#NAME?"/>
    <n v="4"/>
    <s v="Bueno"/>
  </r>
  <r>
    <d v="2022-11-05T00:00:00"/>
    <s v="Vegetación Secundaria Baja Cultivada "/>
    <n v="9"/>
    <n v="1"/>
    <n v="4"/>
    <s v="Mangle"/>
    <s v="Escallonia"/>
    <x v="35"/>
    <s v="ESCALLONIACEAE"/>
    <s v="Arbusto"/>
    <n v="22"/>
    <n v="14"/>
    <m/>
    <m/>
    <n v="4"/>
    <n v="0"/>
    <n v="2"/>
    <n v="2"/>
    <n v="26.076809620810597"/>
    <n v="8.3005063024365988"/>
    <n v="8.3005063024365985E-2"/>
    <n v="5.4112680651244418E-3"/>
    <n v="0"/>
    <n v="8.6580289041991068E-2"/>
    <e v="#NAME?"/>
    <n v="4"/>
    <s v="Bueno"/>
  </r>
  <r>
    <d v="2022-11-05T00:00:00"/>
    <s v="Vegetación Secundaria Baja Cultivada "/>
    <n v="9"/>
    <n v="1"/>
    <n v="5"/>
    <s v="Eugenia"/>
    <s v="Syzygium"/>
    <x v="25"/>
    <s v="MYRTACEAE"/>
    <s v="Arbusto"/>
    <n v="5"/>
    <m/>
    <m/>
    <m/>
    <n v="2"/>
    <n v="0"/>
    <n v="1.5"/>
    <n v="1"/>
    <n v="5"/>
    <n v="1.5915494309189535"/>
    <n v="1.5915494309189534E-2"/>
    <n v="1.9894367886486917E-4"/>
    <n v="0"/>
    <n v="1.5915494309189533E-3"/>
    <e v="#NAME?"/>
    <n v="4"/>
    <s v="Bueno"/>
  </r>
  <r>
    <d v="2022-11-05T00:00:00"/>
    <s v="Vegetación Secundaria Baja Cultivada "/>
    <n v="9"/>
    <n v="2"/>
    <n v="6"/>
    <s v="Ciro"/>
    <s v="Baccharis"/>
    <x v="10"/>
    <s v="ASTERACEAE"/>
    <s v="Arbusto"/>
    <n v="13"/>
    <n v="16"/>
    <m/>
    <m/>
    <n v="4"/>
    <n v="0"/>
    <n v="3"/>
    <n v="3"/>
    <n v="20.615528128088304"/>
    <n v="6.5621264120705236"/>
    <n v="6.5621264120705236E-2"/>
    <n v="3.3820425407027769E-3"/>
    <n v="0"/>
    <n v="5.411268065124443E-2"/>
    <e v="#NAME?"/>
    <n v="4"/>
    <s v="Bueno"/>
  </r>
  <r>
    <d v="2022-11-05T00:00:00"/>
    <s v="Vegetación Secundaria Baja Cultivada "/>
    <n v="9"/>
    <n v="2"/>
    <n v="7"/>
    <s v="Arrayán"/>
    <s v="Myrcianthes"/>
    <x v="28"/>
    <s v="MYRTACEAE"/>
    <s v="Arbusto"/>
    <n v="9"/>
    <n v="16"/>
    <n v="9"/>
    <n v="9"/>
    <n v="2.2999999999999998"/>
    <n v="0"/>
    <n v="3"/>
    <n v="3"/>
    <n v="22.338307903688676"/>
    <n v="7.1105042463616144"/>
    <n v="7.1105042463616139E-2"/>
    <n v="3.9709158301427881E-3"/>
    <n v="0"/>
    <n v="3.6532425637313647E-2"/>
    <e v="#NAME?"/>
    <n v="4"/>
    <s v="Bueno"/>
  </r>
  <r>
    <d v="2022-11-05T00:00:00"/>
    <s v="Vegetación Secundaria Baja Cultivada "/>
    <n v="9"/>
    <n v="2"/>
    <n v="8"/>
    <s v="Mangle"/>
    <s v="Escallonia"/>
    <x v="35"/>
    <s v="ESCALLONIACEAE"/>
    <s v="Arbusto"/>
    <n v="21"/>
    <n v="21"/>
    <n v="20"/>
    <n v="16.5"/>
    <n v="5"/>
    <n v="0"/>
    <n v="4"/>
    <n v="3"/>
    <n v="39.423977475642914"/>
    <n v="12.549041783184224"/>
    <n v="0.12549041783184223"/>
    <n v="1.2368328515028915E-2"/>
    <n v="0"/>
    <n v="0.24736657030057829"/>
    <s v="I"/>
    <n v="4"/>
    <s v="Bueno"/>
  </r>
  <r>
    <d v="2022-11-05T00:00:00"/>
    <s v="Vegetación Secundaria Baja Cultivada "/>
    <n v="9"/>
    <n v="2"/>
    <n v="9"/>
    <s v="Sauco"/>
    <s v="Sambucus "/>
    <x v="0"/>
    <s v="ADOXACEAE"/>
    <s v="Arbusto"/>
    <n v="18"/>
    <n v="18"/>
    <n v="24"/>
    <n v="20"/>
    <n v="4"/>
    <n v="0"/>
    <n v="4"/>
    <n v="5"/>
    <n v="40.298883359219772"/>
    <n v="12.827532975407102"/>
    <n v="0.12827532975407102"/>
    <n v="1.2923381379061903E-2"/>
    <n v="0"/>
    <n v="0.20677410206499044"/>
    <s v="I"/>
    <n v="4"/>
    <s v="Bueno"/>
  </r>
  <r>
    <d v="2022-11-05T00:00:00"/>
    <s v="Vegetación Secundaria Baja Cultivada "/>
    <n v="9"/>
    <n v="2"/>
    <n v="10"/>
    <s v="Mulato"/>
    <s v="Ilex"/>
    <x v="36"/>
    <s v="AQUIFOLIACEAE"/>
    <s v="Arbusto"/>
    <n v="4"/>
    <n v="4"/>
    <m/>
    <m/>
    <n v="2"/>
    <n v="0"/>
    <n v="1.5"/>
    <n v="1.5"/>
    <n v="5.6568542494923806"/>
    <n v="1.8006326323142123"/>
    <n v="1.8006326323142124E-2"/>
    <n v="2.5464790894703259E-4"/>
    <n v="0"/>
    <n v="2.0371832715762607E-3"/>
    <e v="#NAME?"/>
    <n v="4"/>
    <s v="Bueno"/>
  </r>
  <r>
    <d v="2022-11-05T00:00:00"/>
    <s v="Vegetación Secundaria Baja Cultivada "/>
    <n v="9"/>
    <n v="3"/>
    <n v="11"/>
    <s v="Corono"/>
    <s v="Xylosma"/>
    <x v="4"/>
    <s v="SALICACEAE"/>
    <s v="Arbusto"/>
    <n v="8"/>
    <n v="8"/>
    <n v="7"/>
    <m/>
    <n v="2.2000000000000002"/>
    <n v="0"/>
    <n v="2.5"/>
    <n v="5"/>
    <n v="13.30413469565007"/>
    <n v="4.2348376007461948"/>
    <n v="4.2348376007461948E-2"/>
    <n v="1.408521246363274E-3"/>
    <n v="0"/>
    <n v="1.2394986967996811E-2"/>
    <e v="#NAME?"/>
    <n v="4"/>
    <s v="Bueno"/>
  </r>
  <r>
    <d v="2022-11-05T00:00:00"/>
    <s v="Vegetación Secundaria Baja Cultivada "/>
    <n v="9"/>
    <n v="3"/>
    <n v="12"/>
    <s v="Cajeto"/>
    <s v="Citharexylum"/>
    <x v="19"/>
    <s v="VERBENACEAE"/>
    <s v="Arbusto"/>
    <n v="12"/>
    <n v="7"/>
    <m/>
    <m/>
    <n v="2.2000000000000002"/>
    <n v="0"/>
    <n v="1"/>
    <n v="1"/>
    <n v="13.892443989449804"/>
    <n v="4.4221022650964539"/>
    <n v="4.4221022650964538E-2"/>
    <n v="1.5358452008367898E-3"/>
    <n v="0"/>
    <n v="1.3515437767363751E-2"/>
    <e v="#NAME?"/>
    <n v="4"/>
    <s v="Bueno"/>
  </r>
  <r>
    <d v="2022-11-05T00:00:00"/>
    <s v="Vegetación Secundaria Baja Cultivada "/>
    <n v="9"/>
    <n v="3"/>
    <n v="13"/>
    <s v="Aliso"/>
    <s v="Alnus"/>
    <x v="5"/>
    <s v="BETULACCEAE"/>
    <s v="Arbusto"/>
    <n v="7.5"/>
    <m/>
    <m/>
    <m/>
    <n v="3"/>
    <n v="3"/>
    <n v="1"/>
    <n v="1"/>
    <n v="7.5"/>
    <n v="2.3873241463784303"/>
    <n v="2.3873241463784303E-2"/>
    <n v="4.4762327744595566E-4"/>
    <n v="5.3714793293514682E-3"/>
    <n v="5.3714793293514682E-3"/>
    <e v="#NAME?"/>
    <n v="4"/>
    <s v="Bueno"/>
  </r>
  <r>
    <d v="2022-11-05T00:00:00"/>
    <s v="Vegetación Secundaria Baja Cultivada "/>
    <n v="9"/>
    <n v="3"/>
    <n v="14"/>
    <s v="Corono"/>
    <s v="Xylosma"/>
    <x v="4"/>
    <s v="SALICACEAE"/>
    <s v="Arbusto"/>
    <n v="8"/>
    <m/>
    <m/>
    <m/>
    <n v="1.5"/>
    <n v="0"/>
    <n v="2"/>
    <n v="3"/>
    <n v="8"/>
    <n v="2.5464790894703255"/>
    <n v="2.5464790894703257E-2"/>
    <n v="5.0929581789406519E-4"/>
    <n v="0"/>
    <n v="3.0557749073643909E-3"/>
    <e v="#NAME?"/>
    <n v="4"/>
    <s v="Bueno"/>
  </r>
  <r>
    <d v="2022-11-05T00:00:00"/>
    <s v="Vegetación Secundaria Baja Cultivada "/>
    <n v="9"/>
    <n v="3"/>
    <n v="15"/>
    <s v="Corono"/>
    <s v="Xylosma"/>
    <x v="4"/>
    <s v="SALICACEAE"/>
    <s v="Arbusto"/>
    <n v="7.5"/>
    <m/>
    <m/>
    <m/>
    <n v="1.3"/>
    <n v="1.3"/>
    <n v="2"/>
    <n v="2"/>
    <n v="7.5"/>
    <n v="2.3873241463784303"/>
    <n v="2.3873241463784303E-2"/>
    <n v="4.4762327744595566E-4"/>
    <n v="2.3276410427189695E-3"/>
    <n v="2.3276410427189695E-3"/>
    <e v="#NAME?"/>
    <n v="4"/>
    <s v="Bueno"/>
  </r>
  <r>
    <d v="2022-11-05T00:00:00"/>
    <s v="Vegetación Secundaria Baja Cultivada "/>
    <n v="9"/>
    <n v="4"/>
    <n v="16"/>
    <s v="Cerezo"/>
    <s v="Prunus"/>
    <x v="2"/>
    <s v="ROSACEAE"/>
    <s v="Arbusto"/>
    <n v="8"/>
    <n v="5.5"/>
    <m/>
    <m/>
    <n v="3"/>
    <n v="0"/>
    <n v="2"/>
    <n v="4"/>
    <n v="9.7082439194737997"/>
    <n v="3.0902300170521833"/>
    <n v="3.0902300170521833E-2"/>
    <n v="7.5001766932055694E-4"/>
    <n v="0"/>
    <n v="9.0002120318466838E-3"/>
    <e v="#NAME?"/>
    <n v="4"/>
    <s v="Bueno"/>
  </r>
  <r>
    <d v="2022-11-05T00:00:00"/>
    <s v="Vegetación Secundaria Baja Cultivada "/>
    <n v="9"/>
    <n v="4"/>
    <n v="17"/>
    <s v="Pino colombiano"/>
    <s v="Retrophyllum"/>
    <x v="37"/>
    <s v="PODOCARPACEAE"/>
    <s v="Arbusto"/>
    <n v="9"/>
    <m/>
    <m/>
    <m/>
    <n v="2.2999999999999998"/>
    <n v="0"/>
    <n v="1"/>
    <n v="1"/>
    <n v="9"/>
    <n v="2.8647889756541161"/>
    <n v="2.8647889756541159E-2"/>
    <n v="6.4457751952217606E-4"/>
    <n v="0"/>
    <n v="8.8951697694060281E-3"/>
    <e v="#NAME?"/>
    <n v="6"/>
    <s v="Bueno"/>
  </r>
  <r>
    <d v="2022-11-05T00:00:00"/>
    <s v="Vegetación Secundaria Baja Cultivada "/>
    <n v="9"/>
    <n v="4"/>
    <n v="18"/>
    <s v="Cerezo"/>
    <s v="Prunus"/>
    <x v="2"/>
    <s v="ROSACEAE"/>
    <s v="Arbusto"/>
    <n v="25.5"/>
    <n v="18"/>
    <n v="17"/>
    <m/>
    <n v="4"/>
    <n v="3.6"/>
    <n v="1"/>
    <n v="6"/>
    <n v="35.54222840509582"/>
    <n v="11.313442678344343"/>
    <n v="0.11313442678344343"/>
    <n v="1.0052624093041841E-2"/>
    <n v="0.14475778693980251"/>
    <n v="0.16084198548866946"/>
    <s v="I"/>
    <n v="4"/>
    <s v="Bueno"/>
  </r>
  <r>
    <d v="2022-11-05T00:00:00"/>
    <s v="Vegetación Secundaria Baja Cultivada "/>
    <n v="9"/>
    <n v="4"/>
    <n v="19"/>
    <s v="Corono"/>
    <s v="Xylosma"/>
    <x v="4"/>
    <s v="SALICACEAE"/>
    <s v="Arbusto"/>
    <n v="6.5"/>
    <n v="6.5"/>
    <n v="6"/>
    <m/>
    <n v="2"/>
    <n v="2"/>
    <n v="1"/>
    <n v="2"/>
    <n v="10.977249200050075"/>
    <n v="3.4941669434790468"/>
    <n v="3.4941669434790469E-2"/>
    <n v="9.5890853212866965E-4"/>
    <n v="7.6712682570293572E-3"/>
    <n v="7.6712682570293572E-3"/>
    <e v="#NAME?"/>
    <n v="4"/>
    <s v="Bueno"/>
  </r>
  <r>
    <d v="2022-11-05T00:00:00"/>
    <s v="Vegetación Secundaria Baja Cultivada "/>
    <n v="9"/>
    <n v="4"/>
    <n v="20"/>
    <s v="Sauco"/>
    <s v="Sambucus "/>
    <x v="0"/>
    <s v="ADOXACEAE"/>
    <s v="Arbusto"/>
    <n v="15"/>
    <n v="16"/>
    <n v="17"/>
    <n v="11"/>
    <n v="2.5"/>
    <n v="0"/>
    <n v="4"/>
    <n v="3"/>
    <n v="29.8496231131986"/>
    <n v="9.5014301357912938"/>
    <n v="9.5014301357912945E-2"/>
    <n v="7.0903527147439388E-3"/>
    <n v="0"/>
    <n v="7.0903527147439388E-2"/>
    <s v="I"/>
    <n v="4"/>
    <s v="Bueno"/>
  </r>
  <r>
    <d v="2022-11-05T00:00:00"/>
    <s v="Vegetación Secundaria Baja Cultivada "/>
    <n v="9"/>
    <n v="4"/>
    <n v="21"/>
    <s v="Corono"/>
    <s v="Xylosma"/>
    <x v="4"/>
    <s v="SALICACEAE"/>
    <s v="Arbusto"/>
    <n v="8"/>
    <n v="6"/>
    <n v="8"/>
    <m/>
    <n v="3"/>
    <n v="0"/>
    <n v="2"/>
    <n v="2"/>
    <n v="12.806248474865697"/>
    <n v="4.0763554944758429"/>
    <n v="4.0763554944758432E-2"/>
    <n v="1.3050705333535419E-3"/>
    <n v="0"/>
    <n v="1.5660846400242501E-2"/>
    <e v="#NAME?"/>
    <n v="4"/>
    <s v="Bueno"/>
  </r>
  <r>
    <d v="2022-11-05T00:00:00"/>
    <s v="Vegetación Secundaria Baja Cultivada "/>
    <n v="9"/>
    <n v="4"/>
    <n v="22"/>
    <s v="Garbancillo"/>
    <s v="Duranta"/>
    <x v="7"/>
    <s v="VERBENACEAE"/>
    <s v="Arbusto"/>
    <n v="18"/>
    <n v="14"/>
    <n v="10"/>
    <m/>
    <n v="4"/>
    <n v="0"/>
    <n v="3"/>
    <n v="3"/>
    <n v="24.899799195977465"/>
    <n v="7.9258522480708296"/>
    <n v="7.9258522480708291E-2"/>
    <n v="4.9338032358487551E-3"/>
    <n v="0"/>
    <n v="7.8940851773580081E-2"/>
    <e v="#NAME?"/>
    <n v="4"/>
    <s v="Bueno"/>
  </r>
  <r>
    <d v="2022-11-05T00:00:00"/>
    <s v="Vegetación Secundaria Baja Cultivada "/>
    <n v="9"/>
    <n v="5"/>
    <n v="23"/>
    <s v="Chilco"/>
    <s v="Baccharis"/>
    <x v="32"/>
    <s v="ASTERACEAE"/>
    <s v="Arbusto"/>
    <n v="7.5"/>
    <n v="8"/>
    <n v="65"/>
    <m/>
    <n v="3"/>
    <n v="2.5"/>
    <n v="3"/>
    <n v="5"/>
    <n v="65.918510298701378"/>
    <n v="20.982513510584671"/>
    <n v="0.20982513510584672"/>
    <n v="3.4578400823502914E-2"/>
    <n v="0.34578400823502914"/>
    <n v="0.41494080988203497"/>
    <s v="I"/>
    <n v="4"/>
    <s v="Bueno"/>
  </r>
  <r>
    <d v="2022-11-05T00:00:00"/>
    <s v="Vegetación Secundaria Baja Cultivada "/>
    <n v="9"/>
    <n v="5"/>
    <n v="24"/>
    <s v="Corono"/>
    <s v="Xylosma"/>
    <x v="4"/>
    <s v="SALICACEAE"/>
    <s v="Arbusto"/>
    <n v="8"/>
    <n v="75"/>
    <n v="75"/>
    <n v="10.5"/>
    <n v="3"/>
    <n v="0"/>
    <n v="3"/>
    <n v="3"/>
    <n v="106.88428322255803"/>
    <n v="34.022324027408494"/>
    <n v="0.34022324027408496"/>
    <n v="9.0911292930879281E-2"/>
    <n v="0"/>
    <n v="1.0909355151705513"/>
    <s v="III"/>
    <n v="4"/>
    <s v="Bueno"/>
  </r>
  <r>
    <d v="2022-11-05T00:00:00"/>
    <s v="Vegetación Secundaria Baja Cultivada "/>
    <n v="9"/>
    <n v="5"/>
    <n v="25"/>
    <s v="Aliso"/>
    <s v="Alnus"/>
    <x v="5"/>
    <s v="BETULACCEAE"/>
    <s v="Arbusto"/>
    <n v="15"/>
    <m/>
    <m/>
    <n v="10.5"/>
    <n v="5"/>
    <n v="0"/>
    <n v="2"/>
    <n v="1.5"/>
    <n v="18.309833423600555"/>
    <n v="5.8282009931104595"/>
    <n v="5.8282009931104592E-2"/>
    <n v="2.6678347335778959E-3"/>
    <n v="0"/>
    <n v="5.3356694671557917E-2"/>
    <e v="#NAME?"/>
    <n v="4"/>
    <s v="Bueno"/>
  </r>
  <r>
    <d v="2022-11-05T00:00:00"/>
    <s v="Vegetación Secundaria Baja Cultivada "/>
    <n v="9"/>
    <n v="5"/>
    <n v="26"/>
    <s v="Sauco"/>
    <s v="Sambucus "/>
    <x v="0"/>
    <s v="ADOXACEAE"/>
    <s v="Arbusto"/>
    <n v="7"/>
    <n v="7"/>
    <n v="5"/>
    <n v="9"/>
    <n v="3"/>
    <n v="0"/>
    <n v="3"/>
    <n v="4"/>
    <n v="14.282856857085701"/>
    <n v="4.5463745405583236"/>
    <n v="4.5463745405583234E-2"/>
    <n v="1.6233804195373324E-3"/>
    <n v="0"/>
    <n v="1.9480565034447988E-2"/>
    <e v="#NAME?"/>
    <n v="4"/>
    <s v="Bueno"/>
  </r>
  <r>
    <d v="2022-11-15T00:00:00"/>
    <s v="Vegetación Secundaria Baja Cultivada "/>
    <n v="10"/>
    <n v="1"/>
    <n v="1"/>
    <s v="Arboloco"/>
    <s v="Smallanthus"/>
    <x v="6"/>
    <s v="ASTERACEAE"/>
    <s v="Árbol"/>
    <n v="25"/>
    <n v="24"/>
    <n v="20"/>
    <n v="12.5"/>
    <n v="15"/>
    <n v="5.5"/>
    <n v="4"/>
    <n v="3"/>
    <n v="41.919565837446363"/>
    <n v="13.343412230591472"/>
    <n v="0.13343412230591473"/>
    <n v="1.3983751187411658E-2"/>
    <n v="0.30764252612305648"/>
    <n v="0.83902507124469949"/>
    <s v="I"/>
    <n v="4"/>
    <s v="Bueno"/>
  </r>
  <r>
    <d v="2022-11-15T00:00:00"/>
    <s v="Vegetación Secundaria Baja Cultivada "/>
    <n v="10"/>
    <n v="1"/>
    <n v="2"/>
    <s v="Arrayán"/>
    <s v="Myrcianthes"/>
    <x v="28"/>
    <s v="MYRTACEAE"/>
    <s v="Arbusto"/>
    <n v="12"/>
    <n v="9"/>
    <n v="7"/>
    <n v="8"/>
    <n v="1.8"/>
    <n v="1.8"/>
    <n v="4"/>
    <n v="4"/>
    <n v="18.384776310850235"/>
    <n v="5.8520560550211895"/>
    <n v="5.8520560550211896E-2"/>
    <n v="2.6897185382530314E-3"/>
    <n v="1.9365973475421825E-2"/>
    <n v="1.9365973475421825E-2"/>
    <e v="#NAME?"/>
    <n v="4"/>
    <s v="Bueno"/>
  </r>
  <r>
    <d v="2022-11-15T00:00:00"/>
    <s v="Vegetación Secundaria Baja Cultivada "/>
    <n v="10"/>
    <n v="1"/>
    <n v="3"/>
    <s v="Chilco"/>
    <s v="Baccharis"/>
    <x v="32"/>
    <s v="ASTERACEAE"/>
    <s v="Arbusto"/>
    <n v="7"/>
    <n v="8"/>
    <n v="7"/>
    <n v="5"/>
    <n v="2.8"/>
    <n v="2"/>
    <n v="5"/>
    <n v="4"/>
    <n v="13.674794331177344"/>
    <n v="4.3528222271438066"/>
    <n v="4.3528222271438065E-2"/>
    <n v="1.4880987179092219E-3"/>
    <n v="1.1904789743273775E-2"/>
    <n v="1.6666705640583285E-2"/>
    <e v="#NAME?"/>
    <n v="4"/>
    <s v="Bueno"/>
  </r>
  <r>
    <d v="2022-11-15T00:00:00"/>
    <s v="Vegetación Secundaria Baja Cultivada "/>
    <n v="10"/>
    <n v="1"/>
    <n v="4"/>
    <s v="Tabaquillo "/>
    <s v="Nicotiana"/>
    <x v="27"/>
    <s v="SOLANACEAE"/>
    <s v="Arbusto"/>
    <n v="7.5"/>
    <m/>
    <m/>
    <m/>
    <n v="1.6"/>
    <n v="1"/>
    <n v="1"/>
    <n v="1"/>
    <n v="7.5"/>
    <n v="2.3873241463784303"/>
    <n v="2.3873241463784303E-2"/>
    <n v="4.4762327744595566E-4"/>
    <n v="1.7904931097838226E-3"/>
    <n v="2.8647889756541166E-3"/>
    <e v="#NAME?"/>
    <n v="4"/>
    <s v="Bueno"/>
  </r>
  <r>
    <d v="2022-11-15T00:00:00"/>
    <s v="Vegetación Secundaria Baja Cultivada "/>
    <n v="10"/>
    <n v="1"/>
    <n v="5"/>
    <s v="Caballero de la noche"/>
    <s v="Cestrum"/>
    <x v="38"/>
    <s v="SOLANACEAE"/>
    <s v="Arbusto"/>
    <n v="6"/>
    <n v="8"/>
    <n v="7"/>
    <n v="7"/>
    <n v="2"/>
    <n v="2"/>
    <n v="3"/>
    <n v="3"/>
    <n v="14.071247279470288"/>
    <n v="4.4790171199921618"/>
    <n v="4.4790171199921618E-2"/>
    <n v="1.5756339366097636E-3"/>
    <n v="1.2605071492878109E-2"/>
    <n v="1.2605071492878109E-2"/>
    <e v="#NAME?"/>
    <n v="4"/>
    <s v="Bueno"/>
  </r>
  <r>
    <d v="2022-11-15T00:00:00"/>
    <s v="Vegetación Secundaria Baja Cultivada "/>
    <n v="10"/>
    <n v="1"/>
    <n v="6"/>
    <s v="Tomatillo"/>
    <s v="Solanum "/>
    <x v="39"/>
    <s v="SOLANACEAE"/>
    <s v="Arbusto"/>
    <n v="6"/>
    <n v="65"/>
    <n v="5"/>
    <n v="6"/>
    <n v="3"/>
    <n v="3"/>
    <n v="3"/>
    <n v="3"/>
    <n v="65.741919655574407"/>
    <n v="20.926302963069801"/>
    <n v="0.20926302963069801"/>
    <n v="3.4393383202158588E-2"/>
    <n v="0.41272059842590303"/>
    <n v="0.41272059842590303"/>
    <s v="I"/>
    <n v="4"/>
    <s v="Bueno"/>
  </r>
  <r>
    <d v="2022-11-15T00:00:00"/>
    <s v="Vegetación Secundaria Baja Cultivada "/>
    <n v="10"/>
    <n v="2"/>
    <n v="7"/>
    <s v="Chilco"/>
    <s v="Baccharis"/>
    <x v="32"/>
    <s v="ASTERACEAE"/>
    <s v="Arbusto"/>
    <n v="8"/>
    <n v="8"/>
    <n v="85"/>
    <n v="75"/>
    <n v="3.5"/>
    <n v="3.5"/>
    <n v="5"/>
    <n v="5"/>
    <n v="113.92102527628515"/>
    <n v="36.262188589635066"/>
    <n v="0.36262188589635064"/>
    <n v="0.10327564257233086"/>
    <n v="1.445858996012632"/>
    <n v="1.445858996012632"/>
    <s v="III"/>
    <n v="4"/>
    <s v="Bueno"/>
  </r>
  <r>
    <d v="2022-11-15T00:00:00"/>
    <s v="Vegetación Secundaria Baja Cultivada "/>
    <n v="10"/>
    <n v="2"/>
    <n v="8"/>
    <s v="Cerezo"/>
    <s v="Prunus"/>
    <x v="2"/>
    <s v="ROSACEAE"/>
    <s v="Arbusto"/>
    <n v="25"/>
    <m/>
    <m/>
    <m/>
    <n v="6"/>
    <n v="5"/>
    <n v="6"/>
    <n v="5"/>
    <n v="25"/>
    <n v="7.9577471545947667"/>
    <n v="7.9577471545947673E-2"/>
    <n v="4.9735919716217296E-3"/>
    <n v="9.9471839432434594E-2"/>
    <n v="0.1193662073189215"/>
    <e v="#NAME?"/>
    <n v="4"/>
    <s v="Bueno"/>
  </r>
  <r>
    <d v="2022-11-15T00:00:00"/>
    <s v="Vegetación Secundaria Baja Cultivada "/>
    <n v="10"/>
    <n v="2"/>
    <n v="9"/>
    <s v="Caballero de la noche"/>
    <s v="Cestrum"/>
    <x v="38"/>
    <s v="SOLANACEAE"/>
    <s v="Arbusto"/>
    <n v="6"/>
    <m/>
    <m/>
    <m/>
    <n v="1.8"/>
    <n v="2"/>
    <n v="1.5"/>
    <n v="5"/>
    <n v="6"/>
    <n v="1.909859317102744"/>
    <n v="1.9098593171027439E-2"/>
    <n v="2.8647889756541154E-4"/>
    <n v="2.2918311805232923E-3"/>
    <n v="2.0626480624709631E-3"/>
    <e v="#NAME?"/>
    <n v="4"/>
    <s v="Bueno"/>
  </r>
  <r>
    <d v="2022-11-15T00:00:00"/>
    <s v="Vegetación Secundaria Baja Cultivada "/>
    <n v="10"/>
    <n v="2"/>
    <n v="10"/>
    <s v="Caballero de la noche"/>
    <s v="Cestrum"/>
    <x v="38"/>
    <s v="SOLANACEAE"/>
    <s v="Arbusto"/>
    <n v="6"/>
    <n v="5"/>
    <n v="1"/>
    <m/>
    <n v="1.8"/>
    <n v="2"/>
    <n v="1.5"/>
    <n v="5"/>
    <n v="7.8740078740118111"/>
    <n v="2.5063745501869712"/>
    <n v="2.5063745501869711E-2"/>
    <n v="4.9338032358487544E-4"/>
    <n v="3.9470425886790035E-3"/>
    <n v="3.5523383298111033E-3"/>
    <e v="#NAME?"/>
    <n v="4"/>
    <s v="Bueno"/>
  </r>
  <r>
    <d v="2022-11-15T00:00:00"/>
    <s v="Vegetación Secundaria Baja Cultivada "/>
    <n v="10"/>
    <n v="2"/>
    <n v="11"/>
    <s v="Hayuelo"/>
    <s v="Dodonaea"/>
    <x v="11"/>
    <s v="SAPINDACEAE"/>
    <s v="Arbusto"/>
    <n v="4.5"/>
    <n v="4"/>
    <n v="4"/>
    <n v="35"/>
    <n v="1.5"/>
    <n v="1.3"/>
    <n v="1.5"/>
    <n v="1.5"/>
    <n v="35.738634557016866"/>
    <n v="11.375960698208127"/>
    <n v="0.11375960698208126"/>
    <n v="1.0164032553206167E-2"/>
    <n v="5.2852969276672067E-2"/>
    <n v="6.0984195319237003E-2"/>
    <s v="I"/>
    <n v="4"/>
    <s v="Bueno"/>
  </r>
  <r>
    <d v="2022-11-15T00:00:00"/>
    <s v="Vegetación Secundaria Baja Cultivada "/>
    <n v="10"/>
    <n v="2"/>
    <n v="12"/>
    <s v="Tomatillo"/>
    <s v="Solanum "/>
    <x v="39"/>
    <s v="SOLANACEAE"/>
    <s v="Arbusto"/>
    <n v="22"/>
    <m/>
    <m/>
    <m/>
    <n v="3"/>
    <n v="1.3"/>
    <n v="2.5"/>
    <n v="2.5"/>
    <n v="22"/>
    <n v="7.0028174960433951"/>
    <n v="7.0028174960433953E-2"/>
    <n v="3.8515496228238681E-3"/>
    <n v="2.0028058038684116E-2"/>
    <n v="4.6218595473886417E-2"/>
    <e v="#NAME?"/>
    <n v="4"/>
    <s v="Bueno"/>
  </r>
  <r>
    <d v="2022-11-15T00:00:00"/>
    <s v="Vegetación Secundaria Baja Cultivada "/>
    <n v="10"/>
    <n v="2"/>
    <n v="13"/>
    <s v="Mano de oso"/>
    <s v="Oreopanax"/>
    <x v="34"/>
    <s v="ARALIACEAE"/>
    <s v="Arbusto"/>
    <n v="12"/>
    <m/>
    <m/>
    <m/>
    <n v="1"/>
    <n v="1"/>
    <n v="1.5"/>
    <n v="1.5"/>
    <n v="12"/>
    <n v="3.8197186342054881"/>
    <n v="3.8197186342054879E-2"/>
    <n v="1.1459155902616462E-3"/>
    <n v="4.5836623610465846E-3"/>
    <n v="4.5836623610465846E-3"/>
    <e v="#NAME?"/>
    <n v="4"/>
    <s v="Bueno"/>
  </r>
  <r>
    <d v="2022-11-15T00:00:00"/>
    <s v="Vegetación Secundaria Baja Cultivada "/>
    <n v="10"/>
    <n v="2"/>
    <n v="14"/>
    <s v="Cucharo"/>
    <s v="Clusia"/>
    <x v="40"/>
    <s v="CLUSIACEAE"/>
    <s v="Arbusto"/>
    <n v="5"/>
    <m/>
    <m/>
    <m/>
    <n v="1.3"/>
    <n v="1.3"/>
    <n v="1"/>
    <n v="1"/>
    <n v="5"/>
    <n v="1.5915494309189535"/>
    <n v="1.5915494309189534E-2"/>
    <n v="1.9894367886486917E-4"/>
    <n v="1.0345071300973197E-3"/>
    <n v="1.0345071300973197E-3"/>
    <e v="#NAME?"/>
    <n v="4"/>
    <s v="Bueno"/>
  </r>
  <r>
    <d v="2022-11-15T00:00:00"/>
    <s v="Vegetación Secundaria Baja Cultivada "/>
    <n v="10"/>
    <n v="2"/>
    <n v="15"/>
    <s v="Nogal "/>
    <s v="Juglans"/>
    <x v="13"/>
    <s v="JUGLANDACEAE"/>
    <s v="Árbol"/>
    <n v="5"/>
    <m/>
    <m/>
    <m/>
    <n v="1.2"/>
    <n v="1.2"/>
    <n v="1"/>
    <n v="1"/>
    <n v="5"/>
    <n v="1.5915494309189535"/>
    <n v="1.5915494309189534E-2"/>
    <n v="1.9894367886486917E-4"/>
    <n v="1.4323944878270579E-3"/>
    <n v="1.4323944878270579E-3"/>
    <e v="#NAME?"/>
    <n v="6"/>
    <s v="Bueno"/>
  </r>
  <r>
    <d v="2022-11-15T00:00:00"/>
    <s v="Vegetación Secundaria Baja Cultivada "/>
    <n v="10"/>
    <n v="4"/>
    <n v="16"/>
    <s v="limón"/>
    <s v="Citrus"/>
    <x v="41"/>
    <s v="RUTACEAE"/>
    <s v="Arbusto"/>
    <n v="3"/>
    <m/>
    <m/>
    <m/>
    <n v="1.5"/>
    <n v="1.5"/>
    <n v="1"/>
    <n v="1"/>
    <n v="3"/>
    <n v="0.95492965855137202"/>
    <n v="9.5492965855137196E-3"/>
    <n v="7.1619724391352885E-5"/>
    <n v="4.2971834634811734E-4"/>
    <n v="4.2971834634811734E-4"/>
    <e v="#NAME?"/>
    <n v="4"/>
    <s v="Bueno"/>
  </r>
  <r>
    <d v="2022-11-15T00:00:00"/>
    <s v="Vegetación Secundaria Baja Cultivada "/>
    <n v="10"/>
    <n v="4"/>
    <n v="17"/>
    <s v="Guayabo"/>
    <s v="Psidium"/>
    <x v="42"/>
    <s v="MYRTACEAE"/>
    <s v="Arbusto"/>
    <n v="3"/>
    <m/>
    <m/>
    <m/>
    <n v="1.5"/>
    <n v="1.5"/>
    <n v="1"/>
    <n v="1"/>
    <n v="3"/>
    <n v="0.95492965855137202"/>
    <n v="9.5492965855137196E-3"/>
    <n v="7.1619724391352885E-5"/>
    <n v="4.2971834634811734E-4"/>
    <n v="4.2971834634811734E-4"/>
    <e v="#NAME?"/>
    <n v="4"/>
    <s v="Bueno"/>
  </r>
  <r>
    <d v="2022-11-15T00:00:00"/>
    <s v="Vegetación Secundaria Baja Cultivada "/>
    <n v="10"/>
    <n v="4"/>
    <n v="18"/>
    <s v="Garbancillo"/>
    <s v="Duranta"/>
    <x v="7"/>
    <s v="VERBENACEAE"/>
    <s v="Arbusto"/>
    <n v="10"/>
    <n v="9"/>
    <n v="6"/>
    <n v="6"/>
    <n v="3"/>
    <n v="3"/>
    <n v="1"/>
    <n v="1"/>
    <n v="15.905973720586866"/>
    <n v="5.0630286846423713"/>
    <n v="5.0630286846423712E-2"/>
    <n v="2.0133100301124762E-3"/>
    <n v="2.4159720361349717E-2"/>
    <n v="2.4159720361349717E-2"/>
    <e v="#NAME?"/>
    <n v="4"/>
    <s v="Bueno"/>
  </r>
  <r>
    <d v="2022-11-15T00:00:00"/>
    <s v="Vegetación Secundaria Baja Cultivada "/>
    <n v="10"/>
    <n v="4"/>
    <n v="19"/>
    <s v="Garbancillo"/>
    <s v="Duranta"/>
    <x v="7"/>
    <s v="VERBENACEAE"/>
    <s v="Arbusto"/>
    <n v="10"/>
    <n v="9"/>
    <n v="6"/>
    <n v="6"/>
    <n v="3"/>
    <n v="3"/>
    <n v="1"/>
    <n v="1"/>
    <n v="15.905973720586866"/>
    <n v="5.0630286846423713"/>
    <n v="5.0630286846423712E-2"/>
    <n v="2.0133100301124762E-3"/>
    <n v="2.4159720361349717E-2"/>
    <n v="2.4159720361349717E-2"/>
    <e v="#NAME?"/>
    <n v="4"/>
    <s v="Bueno"/>
  </r>
  <r>
    <d v="2022-11-15T00:00:00"/>
    <s v="Vegetación Secundaria Baja Cultivada "/>
    <n v="10"/>
    <n v="4"/>
    <n v="20"/>
    <s v="Arrayán"/>
    <s v="Myrcianthes"/>
    <x v="28"/>
    <s v="MYRTACEAE"/>
    <s v="Arbusto"/>
    <n v="10"/>
    <n v="10.5"/>
    <n v="8.5"/>
    <n v="10.5"/>
    <n v="1.8"/>
    <n v="1.8"/>
    <n v="2"/>
    <n v="2"/>
    <n v="19.817921182606415"/>
    <n v="6.3082402360347825"/>
    <n v="6.3082402360347831E-2"/>
    <n v="3.1254051949670958E-3"/>
    <n v="2.250291740376309E-2"/>
    <n v="2.250291740376309E-2"/>
    <e v="#NAME?"/>
    <n v="4"/>
    <s v="Bueno"/>
  </r>
  <r>
    <d v="2022-11-15T00:00:00"/>
    <s v="Vegetación Secundaria Baja Cultivada "/>
    <n v="10"/>
    <n v="4"/>
    <n v="21"/>
    <s v="Arrayán"/>
    <s v="Myrcianthes"/>
    <x v="28"/>
    <s v="MYRTACEAE"/>
    <s v="Arbusto"/>
    <n v="10"/>
    <n v="10.5"/>
    <n v="8.5"/>
    <n v="10.5"/>
    <n v="1.8"/>
    <n v="1.8"/>
    <n v="2"/>
    <n v="2"/>
    <n v="19.817921182606415"/>
    <n v="6.3082402360347825"/>
    <n v="6.3082402360347831E-2"/>
    <n v="3.1254051949670958E-3"/>
    <n v="2.250291740376309E-2"/>
    <n v="2.250291740376309E-2"/>
    <e v="#NAME?"/>
    <n v="4"/>
    <s v="Bueno"/>
  </r>
  <r>
    <d v="2022-11-15T00:00:00"/>
    <s v="Vegetación Secundaria Baja Cultivada "/>
    <n v="10"/>
    <n v="4"/>
    <n v="22"/>
    <s v="No registra"/>
    <s v="Lycianthes"/>
    <x v="43"/>
    <s v="SOLANACEAE"/>
    <s v="Arbusto"/>
    <n v="5"/>
    <n v="5"/>
    <n v="5"/>
    <n v="5"/>
    <n v="3"/>
    <n v="3"/>
    <n v="6"/>
    <n v="5"/>
    <n v="10"/>
    <n v="3.183098861837907"/>
    <n v="3.1830988618379068E-2"/>
    <n v="7.9577471545947667E-4"/>
    <n v="9.5492965855137196E-3"/>
    <n v="9.5492965855137196E-3"/>
    <e v="#NAME?"/>
    <n v="4"/>
    <s v="Bueno"/>
  </r>
  <r>
    <d v="2022-11-15T00:00:00"/>
    <s v="Vegetación Secundaria Baja Cultivada "/>
    <n v="10"/>
    <n v="4"/>
    <n v="23"/>
    <s v="Arrayán"/>
    <s v="Myrcianthes"/>
    <x v="28"/>
    <s v="MYRTACEAE"/>
    <s v="Arbusto"/>
    <n v="9.5"/>
    <n v="11"/>
    <n v="6"/>
    <n v="5"/>
    <n v="2.7"/>
    <n v="2.7"/>
    <n v="3"/>
    <n v="5"/>
    <n v="16.5"/>
    <n v="5.2521131220325463"/>
    <n v="5.2521131220325465E-2"/>
    <n v="2.1664966628384252E-3"/>
    <n v="2.3398163958654992E-2"/>
    <n v="2.3398163958654992E-2"/>
    <e v="#NAME?"/>
    <n v="4"/>
    <s v="Bueno"/>
  </r>
  <r>
    <d v="2022-11-15T00:00:00"/>
    <s v="Vegetación Secundaria Baja Cultivada "/>
    <n v="10"/>
    <n v="4"/>
    <n v="24"/>
    <s v="Chilco"/>
    <s v="Baccharis"/>
    <x v="32"/>
    <s v="ASTERACEAE"/>
    <s v="Arbusto"/>
    <n v="8.5"/>
    <n v="65"/>
    <n v="6"/>
    <n v="6"/>
    <n v="3"/>
    <n v="3"/>
    <n v="3.5"/>
    <n v="4"/>
    <n v="66.100302571168314"/>
    <n v="21.040379788142712"/>
    <n v="0.21040379788142713"/>
    <n v="3.476938675521319E-2"/>
    <n v="0.41723264106255831"/>
    <n v="0.41723264106255831"/>
    <s v="II"/>
    <n v="4"/>
    <s v="Bueno"/>
  </r>
  <r>
    <d v="2022-11-15T00:00:00"/>
    <s v="Vegetación Secundaria Baja Cultivada "/>
    <n v="10"/>
    <n v="5"/>
    <n v="25"/>
    <s v="Tomatillo"/>
    <s v="Solanum "/>
    <x v="39"/>
    <s v="SOLANACEAE"/>
    <s v="Arbusto"/>
    <n v="15.5"/>
    <m/>
    <m/>
    <m/>
    <n v="2"/>
    <n v="2"/>
    <n v="0.7"/>
    <n v="0.6"/>
    <n v="15.5"/>
    <n v="4.9338032358487558"/>
    <n v="4.9338032358487556E-2"/>
    <n v="1.9118487538913927E-3"/>
    <n v="1.5294790031131142E-2"/>
    <n v="1.5294790031131142E-2"/>
    <e v="#NAME?"/>
    <n v="4"/>
    <s v="Bueno"/>
  </r>
  <r>
    <d v="2022-11-15T00:00:00"/>
    <s v="Vegetación Secundaria Baja Cultivada "/>
    <n v="10"/>
    <n v="5"/>
    <n v="26"/>
    <s v="Tomatillo"/>
    <s v="Solanum "/>
    <x v="39"/>
    <s v="SOLANACEAE"/>
    <s v="Arbusto"/>
    <n v="15.5"/>
    <m/>
    <m/>
    <m/>
    <n v="2"/>
    <n v="2"/>
    <n v="0.7"/>
    <n v="0.6"/>
    <n v="15.5"/>
    <n v="4.9338032358487558"/>
    <n v="4.9338032358487556E-2"/>
    <n v="1.9118487538913927E-3"/>
    <n v="1.5294790031131142E-2"/>
    <n v="1.5294790031131142E-2"/>
    <e v="#NAME?"/>
    <n v="4"/>
    <s v="Bueno"/>
  </r>
  <r>
    <d v="2022-11-15T00:00:00"/>
    <s v="Vegetación Secundaria Baja Cultivada "/>
    <n v="10"/>
    <n v="5"/>
    <n v="27"/>
    <s v="Arboloco"/>
    <s v="Smallanthus"/>
    <x v="6"/>
    <s v="ASTERACEAE"/>
    <s v="Árbol"/>
    <n v="30"/>
    <n v="29"/>
    <n v="15"/>
    <n v="16"/>
    <n v="5.5"/>
    <n v="4.5"/>
    <n v="4"/>
    <n v="3.5"/>
    <n v="47.138094997570704"/>
    <n v="15.004521653597443"/>
    <n v="0.15004521653597444"/>
    <n v="1.7682114177509575E-2"/>
    <n v="0.31827805519517238"/>
    <n v="0.38900651190521063"/>
    <s v="I"/>
    <n v="4"/>
    <s v="Bueno"/>
  </r>
  <r>
    <d v="2022-11-15T00:00:00"/>
    <s v="Vegetación Secundaria Baja Cultivada "/>
    <n v="10"/>
    <n v="5"/>
    <n v="28"/>
    <s v="Arrayán"/>
    <s v="Myrcianthes"/>
    <x v="28"/>
    <s v="MYRTACEAE"/>
    <s v="Arbusto"/>
    <n v="5"/>
    <n v="4"/>
    <n v="4"/>
    <n v="4"/>
    <n v="1.5"/>
    <n v="1.5"/>
    <n v="1.5"/>
    <n v="1.5"/>
    <n v="8.5440037453175304"/>
    <n v="2.7196408597259043"/>
    <n v="2.7196408597259043E-2"/>
    <n v="5.8091554228541784E-4"/>
    <n v="3.4854932537125068E-3"/>
    <n v="3.4854932537125068E-3"/>
    <e v="#NAME?"/>
    <n v="4"/>
    <s v="Bueno"/>
  </r>
  <r>
    <d v="2022-11-15T00:00:00"/>
    <s v="Vegetación Secundaria Baja Cultivada "/>
    <n v="10"/>
    <n v="5"/>
    <n v="29"/>
    <s v="Caballero de la noche"/>
    <s v="Cestrum"/>
    <x v="38"/>
    <s v="SOLANACEAE"/>
    <s v="Arbusto"/>
    <n v="5"/>
    <n v="4.5"/>
    <n v="6.5"/>
    <n v="6"/>
    <n v="1.5"/>
    <n v="3"/>
    <n v="4"/>
    <n v="3"/>
    <n v="11.113055385446435"/>
    <n v="3.5373953948956167"/>
    <n v="3.537395394895617E-2"/>
    <n v="9.8278177359245405E-4"/>
    <n v="1.1793381283109448E-2"/>
    <n v="5.8966906415547238E-3"/>
    <e v="#NAME?"/>
    <n v="4"/>
    <s v="Bueno"/>
  </r>
  <r>
    <d v="2022-11-15T00:00:00"/>
    <s v="Vegetación Secundaria Baja Cultivada "/>
    <n v="10"/>
    <n v="5"/>
    <n v="30"/>
    <s v="Tomatillo"/>
    <s v="Solanum "/>
    <x v="39"/>
    <s v="SOLANACEAE"/>
    <s v="Arbusto"/>
    <n v="12"/>
    <m/>
    <m/>
    <m/>
    <n v="2"/>
    <n v="2"/>
    <n v="1"/>
    <n v="1"/>
    <n v="12"/>
    <n v="3.8197186342054881"/>
    <n v="3.8197186342054879E-2"/>
    <n v="1.1459155902616462E-3"/>
    <n v="9.1673247220931692E-3"/>
    <n v="9.1673247220931692E-3"/>
    <e v="#NAME?"/>
    <n v="4"/>
    <s v="Bueno"/>
  </r>
  <r>
    <d v="2022-11-15T00:00:00"/>
    <s v="Vegetación Secundaria Baja Cultivada "/>
    <n v="10"/>
    <n v="5"/>
    <n v="31"/>
    <s v="No registra"/>
    <s v="Lycianthes"/>
    <x v="43"/>
    <s v="SOLANACEAE"/>
    <s v="Arbusto"/>
    <n v="6"/>
    <n v="4.5"/>
    <n v="4.5"/>
    <n v="4"/>
    <n v="2.5"/>
    <n v="2"/>
    <n v="4"/>
    <n v="3"/>
    <n v="9.6176920308356717"/>
    <n v="3.0614064556860532"/>
    <n v="3.0614064556860533E-2"/>
    <n v="7.3609161180001584E-4"/>
    <n v="5.8887328944001267E-3"/>
    <n v="7.3609161180001586E-3"/>
    <e v="#NAME?"/>
    <n v="4"/>
    <s v="Bueno"/>
  </r>
  <r>
    <d v="2022-11-15T00:00:00"/>
    <s v="Vegetación Secundaria Baja Cultivada "/>
    <n v="10"/>
    <n v="5"/>
    <n v="32"/>
    <s v="Cucharo"/>
    <s v="Clusia"/>
    <x v="40"/>
    <s v="CLUSIACEAE"/>
    <s v="Arbusto"/>
    <n v="7"/>
    <n v="55"/>
    <m/>
    <m/>
    <n v="1.4"/>
    <n v="2"/>
    <n v="4"/>
    <n v="3"/>
    <n v="55.443665102516448"/>
    <n v="17.648266728394219"/>
    <n v="0.17648266728394219"/>
    <n v="2.4462114753224316E-2"/>
    <n v="0.19569691802579453"/>
    <n v="0.13698784261805616"/>
    <s v="I"/>
    <n v="4"/>
    <s v="Bueno"/>
  </r>
  <r>
    <d v="2022-11-15T00:00:00"/>
    <s v="Vegetación Secundaria Baja Cultivada "/>
    <n v="10"/>
    <n v="5"/>
    <n v="33"/>
    <s v="Chilco"/>
    <s v="Baccharis"/>
    <x v="32"/>
    <s v="ASTERACEAE"/>
    <s v="Arbusto"/>
    <n v="6.5"/>
    <n v="6"/>
    <n v="7.5"/>
    <n v="6"/>
    <n v="2.2999999999999998"/>
    <n v="2.2999999999999998"/>
    <n v="4"/>
    <n v="3"/>
    <n v="13.057564857200596"/>
    <n v="4.1563519835329865"/>
    <n v="4.1563519835329868E-2"/>
    <n v="1.3567958898584079E-3"/>
    <n v="1.2482522186697351E-2"/>
    <n v="1.2482522186697351E-2"/>
    <e v="#NAME?"/>
    <n v="4"/>
    <s v="Bueno"/>
  </r>
  <r>
    <d v="2022-11-15T00:00:00"/>
    <s v="Vegetación Secundaria Baja Cultivada "/>
    <n v="10"/>
    <n v="5"/>
    <n v="34"/>
    <s v="Caballero de la noche"/>
    <s v="Cestrum"/>
    <x v="38"/>
    <s v="SOLANACEAE"/>
    <s v="Arbusto"/>
    <n v="6"/>
    <n v="4"/>
    <n v="4.5"/>
    <n v="4"/>
    <n v="2"/>
    <n v="2"/>
    <n v="2.5"/>
    <n v="2"/>
    <n v="9.3941471140279678"/>
    <n v="2.9902498986600281"/>
    <n v="2.990249898660028E-2"/>
    <n v="7.0227118639298815E-4"/>
    <n v="5.6181694911439052E-3"/>
    <n v="5.6181694911439052E-3"/>
    <e v="#NAME?"/>
    <n v="4"/>
    <s v="Bueno"/>
  </r>
  <r>
    <d v="2022-11-15T00:00:00"/>
    <s v="Vegetación Secundaria Baja Cultivada "/>
    <n v="10"/>
    <n v="5"/>
    <n v="35"/>
    <s v="No registra"/>
    <s v="Lycianthes"/>
    <x v="43"/>
    <s v="SOLANACEAE"/>
    <s v="Arbusto"/>
    <n v="6"/>
    <n v="6"/>
    <n v="6"/>
    <n v="5"/>
    <n v="2.2000000000000002"/>
    <n v="2"/>
    <n v="3"/>
    <n v="3"/>
    <n v="11.532562594670797"/>
    <n v="3.6709286869171032"/>
    <n v="3.6709286869171034E-2"/>
    <n v="1.0583803715611044E-3"/>
    <n v="8.4670429724888353E-3"/>
    <n v="9.313747269737719E-3"/>
    <e v="#NAME?"/>
    <n v="4"/>
    <s v="Bueno"/>
  </r>
  <r>
    <d v="2022-11-15T00:00:00"/>
    <s v="Vegetación Secundaria Baja Cultivada "/>
    <n v="10"/>
    <n v="5"/>
    <n v="36"/>
    <s v="Chilco"/>
    <s v="Baccharis"/>
    <x v="32"/>
    <s v="ASTERACEAE"/>
    <s v="Arbusto"/>
    <n v="6.5"/>
    <n v="5"/>
    <n v="6"/>
    <n v="6.5"/>
    <n v="1.3"/>
    <n v="1.3"/>
    <n v="3"/>
    <n v="3"/>
    <n v="12.062338081814818"/>
    <n v="3.8395614619328788"/>
    <n v="3.8395614619328791E-2"/>
    <n v="1.1578522109935388E-3"/>
    <n v="6.0208314971664026E-3"/>
    <n v="6.0208314971664026E-3"/>
    <e v="#NAME?"/>
    <n v="4"/>
    <s v="Bueno"/>
  </r>
  <r>
    <d v="2022-11-15T00:00:00"/>
    <s v="Vegetación Secundaria Baja Cultivada "/>
    <n v="10"/>
    <n v="5"/>
    <n v="37"/>
    <s v="Tomatillo"/>
    <s v="Solanum "/>
    <x v="39"/>
    <s v="SOLANACEAE"/>
    <s v="Arbusto"/>
    <n v="16"/>
    <m/>
    <m/>
    <m/>
    <n v="2.5"/>
    <n v="1.6"/>
    <n v="4"/>
    <n v="4"/>
    <n v="16"/>
    <n v="5.0929581789406511"/>
    <n v="5.0929581789406514E-2"/>
    <n v="2.0371832715762607E-3"/>
    <n v="1.3037972938088069E-2"/>
    <n v="2.0371832715762608E-2"/>
    <e v="#NAME?"/>
    <n v="4"/>
    <s v="Bueno"/>
  </r>
  <r>
    <d v="2022-11-15T00:00:00"/>
    <s v="Vegetación Secundaria Baja Cultivada "/>
    <n v="10"/>
    <n v="5"/>
    <n v="38"/>
    <s v="Arrayán"/>
    <s v="Myrcianthes"/>
    <x v="28"/>
    <s v="MYRTACEAE"/>
    <s v="Arbusto"/>
    <n v="6"/>
    <n v="3.5"/>
    <n v="4.5"/>
    <n v="6"/>
    <n v="2.2000000000000002"/>
    <n v="2.2000000000000002"/>
    <n v="4"/>
    <n v="4"/>
    <n v="10.222524150130436"/>
    <n v="3.2539304987390705"/>
    <n v="3.2539304987390702E-2"/>
    <n v="8.3158457765515289E-4"/>
    <n v="7.3179442833653458E-3"/>
    <n v="7.3179442833653458E-3"/>
    <e v="#NAME?"/>
    <n v="4"/>
    <s v="Bueno"/>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22B70FFA-AEBD-4388-AAAF-B85694EA5ACF}" name="Tabla dinámica4" cacheId="2" applyNumberFormats="0" applyBorderFormats="0" applyFontFormats="0" applyPatternFormats="0" applyAlignmentFormats="0" applyWidthHeightFormats="1" dataCaption="Valores" updatedVersion="8" minRefreshableVersion="3" showCalcMbrs="0" useAutoFormatting="1" itemPrintTitles="1" createdVersion="3" indent="0" outline="1" outlineData="1" multipleFieldFilters="0">
  <location ref="X3:Z49" firstHeaderRow="1" firstDataRow="2" firstDataCol="1"/>
  <pivotFields count="27">
    <pivotField numFmtId="14" showAll="0"/>
    <pivotField showAll="0"/>
    <pivotField showAll="0"/>
    <pivotField showAll="0"/>
    <pivotField showAll="0"/>
    <pivotField showAll="0"/>
    <pivotField showAll="0"/>
    <pivotField axis="axisRow" showAll="0">
      <items count="50">
        <item x="30"/>
        <item x="32"/>
        <item x="19"/>
        <item x="22"/>
        <item x="7"/>
        <item x="28"/>
        <item x="2"/>
        <item x="16"/>
        <item x="6"/>
        <item x="4"/>
        <item x="0"/>
        <item x="1"/>
        <item m="1" x="47"/>
        <item x="5"/>
        <item x="8"/>
        <item x="9"/>
        <item x="10"/>
        <item m="1" x="46"/>
        <item x="12"/>
        <item x="13"/>
        <item x="14"/>
        <item m="1" x="48"/>
        <item x="17"/>
        <item x="18"/>
        <item x="20"/>
        <item x="21"/>
        <item x="23"/>
        <item x="24"/>
        <item x="25"/>
        <item x="26"/>
        <item x="27"/>
        <item m="1" x="44"/>
        <item m="1" x="45"/>
        <item x="31"/>
        <item x="33"/>
        <item x="34"/>
        <item x="35"/>
        <item x="36"/>
        <item x="37"/>
        <item x="38"/>
        <item x="39"/>
        <item x="40"/>
        <item x="41"/>
        <item x="42"/>
        <item x="43"/>
        <item x="29"/>
        <item x="3"/>
        <item x="11"/>
        <item x="15"/>
        <item t="default"/>
      </items>
    </pivotField>
    <pivotField showAll="0"/>
    <pivotField showAll="0"/>
    <pivotField showAll="0"/>
    <pivotField showAll="0"/>
    <pivotField showAll="0"/>
    <pivotField showAll="0"/>
    <pivotField showAll="0"/>
    <pivotField showAll="0"/>
    <pivotField showAll="0"/>
    <pivotField showAll="0"/>
    <pivotField numFmtId="1" showAll="0"/>
    <pivotField numFmtId="2" showAll="0" defaultSubtotal="0"/>
    <pivotField numFmtId="2" showAll="0"/>
    <pivotField dataField="1" numFmtId="164" showAll="0"/>
    <pivotField numFmtId="164" showAll="0"/>
    <pivotField numFmtId="164" showAll="0"/>
    <pivotField showAll="0"/>
    <pivotField showAll="0" defaultSubtotal="0"/>
    <pivotField showAll="0"/>
  </pivotFields>
  <rowFields count="1">
    <field x="7"/>
  </rowFields>
  <rowItems count="45">
    <i>
      <x/>
    </i>
    <i>
      <x v="1"/>
    </i>
    <i>
      <x v="2"/>
    </i>
    <i>
      <x v="3"/>
    </i>
    <i>
      <x v="4"/>
    </i>
    <i>
      <x v="5"/>
    </i>
    <i>
      <x v="6"/>
    </i>
    <i>
      <x v="7"/>
    </i>
    <i>
      <x v="8"/>
    </i>
    <i>
      <x v="9"/>
    </i>
    <i>
      <x v="10"/>
    </i>
    <i>
      <x v="11"/>
    </i>
    <i>
      <x v="13"/>
    </i>
    <i>
      <x v="14"/>
    </i>
    <i>
      <x v="15"/>
    </i>
    <i>
      <x v="16"/>
    </i>
    <i>
      <x v="18"/>
    </i>
    <i>
      <x v="19"/>
    </i>
    <i>
      <x v="20"/>
    </i>
    <i>
      <x v="22"/>
    </i>
    <i>
      <x v="23"/>
    </i>
    <i>
      <x v="24"/>
    </i>
    <i>
      <x v="25"/>
    </i>
    <i>
      <x v="26"/>
    </i>
    <i>
      <x v="27"/>
    </i>
    <i>
      <x v="28"/>
    </i>
    <i>
      <x v="29"/>
    </i>
    <i>
      <x v="30"/>
    </i>
    <i>
      <x v="33"/>
    </i>
    <i>
      <x v="34"/>
    </i>
    <i>
      <x v="35"/>
    </i>
    <i>
      <x v="36"/>
    </i>
    <i>
      <x v="37"/>
    </i>
    <i>
      <x v="38"/>
    </i>
    <i>
      <x v="39"/>
    </i>
    <i>
      <x v="40"/>
    </i>
    <i>
      <x v="41"/>
    </i>
    <i>
      <x v="42"/>
    </i>
    <i>
      <x v="43"/>
    </i>
    <i>
      <x v="44"/>
    </i>
    <i>
      <x v="45"/>
    </i>
    <i>
      <x v="46"/>
    </i>
    <i>
      <x v="47"/>
    </i>
    <i>
      <x v="48"/>
    </i>
    <i t="grand">
      <x/>
    </i>
  </rowItems>
  <colFields count="1">
    <field x="-2"/>
  </colFields>
  <colItems count="2">
    <i>
      <x/>
    </i>
    <i i="1">
      <x v="1"/>
    </i>
  </colItems>
  <dataFields count="2">
    <dataField name="Suma de ÁREA BASAL (m2)" fld="21" baseField="0" baseItem="0" numFmtId="2"/>
    <dataField name="Suma de ÁREA BASAL (m2)2" fld="21" showDataAs="percentOfTotal" baseField="7" baseItem="0" numFmtId="10"/>
  </dataFields>
  <formats count="3">
    <format dxfId="18">
      <pivotArea outline="0" collapsedLevelsAreSubtotals="1" fieldPosition="0">
        <references count="1">
          <reference field="4294967294" count="1" selected="0">
            <x v="0"/>
          </reference>
        </references>
      </pivotArea>
    </format>
    <format dxfId="17">
      <pivotArea field="7" grandRow="1" outline="0" collapsedLevelsAreSubtotals="1" axis="axisRow" fieldPosition="0">
        <references count="1">
          <reference field="4294967294" count="1" selected="0">
            <x v="1"/>
          </reference>
        </references>
      </pivotArea>
    </format>
    <format dxfId="16">
      <pivotArea collapsedLevelsAreSubtotals="1" fieldPosition="0">
        <references count="2">
          <reference field="4294967294" count="1" selected="0">
            <x v="1"/>
          </reference>
          <reference field="7" count="1">
            <x v="10"/>
          </reference>
        </references>
      </pivotArea>
    </format>
  </formats>
  <pivotTableStyleInfo name="PivotStyleMedium4" showRowHeaders="1" showColHeaders="1" showRowStripes="1" showColStripes="1" showLastColumn="1"/>
  <extLs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2CF754F7-3A53-46F6-8D71-382DA7426965}" name="Tabla dinámica2" cacheId="1" applyNumberFormats="0" applyBorderFormats="0" applyFontFormats="0" applyPatternFormats="0" applyAlignmentFormats="0" applyWidthHeightFormats="1" dataCaption="Valores" updatedVersion="8" minRefreshableVersion="3" showCalcMbrs="0" useAutoFormatting="1" itemPrintTitles="1" createdVersion="3" indent="0" outline="1" outlineData="1" multipleFieldFilters="0" chartFormat="1">
  <location ref="B3:D49" firstHeaderRow="1" firstDataRow="2" firstDataCol="1"/>
  <pivotFields count="27">
    <pivotField numFmtId="14" showAll="0"/>
    <pivotField showAll="0"/>
    <pivotField showAll="0"/>
    <pivotField showAll="0"/>
    <pivotField dataField="1" showAll="0"/>
    <pivotField showAll="0"/>
    <pivotField showAll="0"/>
    <pivotField axis="axisRow" showAll="0">
      <items count="50">
        <item x="0"/>
        <item x="1"/>
        <item x="2"/>
        <item m="1" x="47"/>
        <item x="4"/>
        <item x="5"/>
        <item x="6"/>
        <item x="7"/>
        <item x="8"/>
        <item x="9"/>
        <item x="10"/>
        <item m="1" x="46"/>
        <item x="12"/>
        <item x="13"/>
        <item x="14"/>
        <item m="1" x="48"/>
        <item x="16"/>
        <item x="17"/>
        <item x="18"/>
        <item x="19"/>
        <item x="20"/>
        <item x="21"/>
        <item x="22"/>
        <item x="23"/>
        <item x="24"/>
        <item x="25"/>
        <item x="26"/>
        <item x="27"/>
        <item m="1" x="44"/>
        <item x="28"/>
        <item m="1" x="45"/>
        <item x="30"/>
        <item x="31"/>
        <item x="32"/>
        <item x="33"/>
        <item x="34"/>
        <item x="35"/>
        <item x="36"/>
        <item x="37"/>
        <item x="38"/>
        <item x="39"/>
        <item x="40"/>
        <item x="41"/>
        <item x="42"/>
        <item x="43"/>
        <item x="29"/>
        <item x="3"/>
        <item x="11"/>
        <item x="15"/>
        <item t="default"/>
      </items>
    </pivotField>
    <pivotField showAll="0"/>
    <pivotField showAll="0"/>
    <pivotField showAll="0"/>
    <pivotField showAll="0"/>
    <pivotField showAll="0"/>
    <pivotField showAll="0"/>
    <pivotField showAll="0"/>
    <pivotField showAll="0"/>
    <pivotField showAll="0"/>
    <pivotField showAll="0"/>
    <pivotField numFmtId="1" showAll="0"/>
    <pivotField numFmtId="2" showAll="0"/>
    <pivotField numFmtId="2" showAll="0"/>
    <pivotField numFmtId="164" showAll="0"/>
    <pivotField numFmtId="164" showAll="0"/>
    <pivotField numFmtId="164" showAll="0"/>
    <pivotField showAll="0"/>
    <pivotField showAll="0"/>
    <pivotField showAll="0"/>
  </pivotFields>
  <rowFields count="1">
    <field x="7"/>
  </rowFields>
  <rowItems count="45">
    <i>
      <x/>
    </i>
    <i>
      <x v="1"/>
    </i>
    <i>
      <x v="2"/>
    </i>
    <i>
      <x v="4"/>
    </i>
    <i>
      <x v="5"/>
    </i>
    <i>
      <x v="6"/>
    </i>
    <i>
      <x v="7"/>
    </i>
    <i>
      <x v="8"/>
    </i>
    <i>
      <x v="9"/>
    </i>
    <i>
      <x v="10"/>
    </i>
    <i>
      <x v="12"/>
    </i>
    <i>
      <x v="13"/>
    </i>
    <i>
      <x v="14"/>
    </i>
    <i>
      <x v="16"/>
    </i>
    <i>
      <x v="17"/>
    </i>
    <i>
      <x v="18"/>
    </i>
    <i>
      <x v="19"/>
    </i>
    <i>
      <x v="20"/>
    </i>
    <i>
      <x v="21"/>
    </i>
    <i>
      <x v="22"/>
    </i>
    <i>
      <x v="23"/>
    </i>
    <i>
      <x v="24"/>
    </i>
    <i>
      <x v="25"/>
    </i>
    <i>
      <x v="26"/>
    </i>
    <i>
      <x v="27"/>
    </i>
    <i>
      <x v="29"/>
    </i>
    <i>
      <x v="31"/>
    </i>
    <i>
      <x v="32"/>
    </i>
    <i>
      <x v="33"/>
    </i>
    <i>
      <x v="34"/>
    </i>
    <i>
      <x v="35"/>
    </i>
    <i>
      <x v="36"/>
    </i>
    <i>
      <x v="37"/>
    </i>
    <i>
      <x v="38"/>
    </i>
    <i>
      <x v="39"/>
    </i>
    <i>
      <x v="40"/>
    </i>
    <i>
      <x v="41"/>
    </i>
    <i>
      <x v="42"/>
    </i>
    <i>
      <x v="43"/>
    </i>
    <i>
      <x v="44"/>
    </i>
    <i>
      <x v="45"/>
    </i>
    <i>
      <x v="46"/>
    </i>
    <i>
      <x v="47"/>
    </i>
    <i>
      <x v="48"/>
    </i>
    <i t="grand">
      <x/>
    </i>
  </rowItems>
  <colFields count="1">
    <field x="-2"/>
  </colFields>
  <colItems count="2">
    <i>
      <x/>
    </i>
    <i i="1">
      <x v="1"/>
    </i>
  </colItems>
  <dataFields count="2">
    <dataField name="Cuenta de no. de campo" fld="4" subtotal="count" baseField="7" baseItem="0"/>
    <dataField name="Cuenta de no. de campo2" fld="4" subtotal="count" showDataAs="percentOfTotal" baseField="7" baseItem="0" numFmtId="10"/>
  </dataFields>
  <formats count="1">
    <format dxfId="19">
      <pivotArea dataOnly="0" labelOnly="1" fieldPosition="0">
        <references count="1">
          <reference field="7" count="0"/>
        </references>
      </pivotArea>
    </format>
  </formats>
  <pivotTableStyleInfo name="PivotStyleMedium3" showRowHeaders="1" showColHeaders="1" showRowStripes="1" showColStripes="1" showLastColumn="1"/>
  <extLs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66350B6A-9572-45B9-9E24-BC5A244B282D}" name="Tabla dinámica3" cacheId="1" applyNumberFormats="0" applyBorderFormats="0" applyFontFormats="0" applyPatternFormats="0" applyAlignmentFormats="0" applyWidthHeightFormats="1" dataCaption="Valores" updatedVersion="8" minRefreshableVersion="3" showCalcMbrs="0" useAutoFormatting="1" itemPrintTitles="1" createdVersion="3" indent="0" outline="1" outlineData="1" multipleFieldFilters="0">
  <location ref="H3:S49" firstHeaderRow="1" firstDataRow="2" firstDataCol="1"/>
  <pivotFields count="27">
    <pivotField numFmtId="14" showAll="0" defaultSubtotal="0"/>
    <pivotField showAll="0"/>
    <pivotField axis="axisCol" showAll="0">
      <items count="11">
        <item x="0"/>
        <item x="1"/>
        <item x="2"/>
        <item x="3"/>
        <item x="4"/>
        <item x="5"/>
        <item x="6"/>
        <item x="7"/>
        <item x="8"/>
        <item x="9"/>
        <item t="default"/>
      </items>
    </pivotField>
    <pivotField showAll="0" defaultSubtotal="0"/>
    <pivotField showAll="0"/>
    <pivotField showAll="0"/>
    <pivotField showAll="0"/>
    <pivotField axis="axisRow" dataField="1" showAll="0">
      <items count="50">
        <item x="30"/>
        <item x="32"/>
        <item x="19"/>
        <item x="22"/>
        <item x="7"/>
        <item x="28"/>
        <item x="2"/>
        <item x="16"/>
        <item x="6"/>
        <item x="4"/>
        <item x="0"/>
        <item x="1"/>
        <item m="1" x="47"/>
        <item x="5"/>
        <item x="8"/>
        <item x="9"/>
        <item x="10"/>
        <item m="1" x="46"/>
        <item x="12"/>
        <item x="13"/>
        <item x="14"/>
        <item m="1" x="48"/>
        <item x="17"/>
        <item x="18"/>
        <item x="20"/>
        <item x="21"/>
        <item x="23"/>
        <item x="24"/>
        <item x="25"/>
        <item x="26"/>
        <item x="27"/>
        <item m="1" x="44"/>
        <item m="1" x="45"/>
        <item x="31"/>
        <item x="33"/>
        <item x="34"/>
        <item x="35"/>
        <item x="36"/>
        <item x="37"/>
        <item x="38"/>
        <item x="39"/>
        <item x="40"/>
        <item x="41"/>
        <item x="42"/>
        <item x="43"/>
        <item x="29"/>
        <item x="3"/>
        <item x="11"/>
        <item x="15"/>
        <item t="default"/>
      </items>
    </pivotField>
    <pivotField showAll="0"/>
    <pivotField showAll="0"/>
    <pivotField showAll="0"/>
    <pivotField showAll="0"/>
    <pivotField showAll="0"/>
    <pivotField showAll="0"/>
    <pivotField showAll="0"/>
    <pivotField showAll="0"/>
    <pivotField showAll="0"/>
    <pivotField showAll="0"/>
    <pivotField numFmtId="1" showAll="0"/>
    <pivotField numFmtId="2" showAll="0" defaultSubtotal="0"/>
    <pivotField numFmtId="2" showAll="0"/>
    <pivotField numFmtId="164" showAll="0"/>
    <pivotField numFmtId="164" showAll="0"/>
    <pivotField numFmtId="164" showAll="0"/>
    <pivotField showAll="0"/>
    <pivotField showAll="0" defaultSubtotal="0"/>
    <pivotField showAll="0"/>
  </pivotFields>
  <rowFields count="1">
    <field x="7"/>
  </rowFields>
  <rowItems count="45">
    <i>
      <x/>
    </i>
    <i>
      <x v="1"/>
    </i>
    <i>
      <x v="2"/>
    </i>
    <i>
      <x v="3"/>
    </i>
    <i>
      <x v="4"/>
    </i>
    <i>
      <x v="5"/>
    </i>
    <i>
      <x v="6"/>
    </i>
    <i>
      <x v="7"/>
    </i>
    <i>
      <x v="8"/>
    </i>
    <i>
      <x v="9"/>
    </i>
    <i>
      <x v="10"/>
    </i>
    <i>
      <x v="11"/>
    </i>
    <i>
      <x v="13"/>
    </i>
    <i>
      <x v="14"/>
    </i>
    <i>
      <x v="15"/>
    </i>
    <i>
      <x v="16"/>
    </i>
    <i>
      <x v="18"/>
    </i>
    <i>
      <x v="19"/>
    </i>
    <i>
      <x v="20"/>
    </i>
    <i>
      <x v="22"/>
    </i>
    <i>
      <x v="23"/>
    </i>
    <i>
      <x v="24"/>
    </i>
    <i>
      <x v="25"/>
    </i>
    <i>
      <x v="26"/>
    </i>
    <i>
      <x v="27"/>
    </i>
    <i>
      <x v="28"/>
    </i>
    <i>
      <x v="29"/>
    </i>
    <i>
      <x v="30"/>
    </i>
    <i>
      <x v="33"/>
    </i>
    <i>
      <x v="34"/>
    </i>
    <i>
      <x v="35"/>
    </i>
    <i>
      <x v="36"/>
    </i>
    <i>
      <x v="37"/>
    </i>
    <i>
      <x v="38"/>
    </i>
    <i>
      <x v="39"/>
    </i>
    <i>
      <x v="40"/>
    </i>
    <i>
      <x v="41"/>
    </i>
    <i>
      <x v="42"/>
    </i>
    <i>
      <x v="43"/>
    </i>
    <i>
      <x v="44"/>
    </i>
    <i>
      <x v="45"/>
    </i>
    <i>
      <x v="46"/>
    </i>
    <i>
      <x v="47"/>
    </i>
    <i>
      <x v="48"/>
    </i>
    <i t="grand">
      <x/>
    </i>
  </rowItems>
  <colFields count="1">
    <field x="2"/>
  </colFields>
  <colItems count="11">
    <i>
      <x/>
    </i>
    <i>
      <x v="1"/>
    </i>
    <i>
      <x v="2"/>
    </i>
    <i>
      <x v="3"/>
    </i>
    <i>
      <x v="4"/>
    </i>
    <i>
      <x v="5"/>
    </i>
    <i>
      <x v="6"/>
    </i>
    <i>
      <x v="7"/>
    </i>
    <i>
      <x v="8"/>
    </i>
    <i>
      <x v="9"/>
    </i>
    <i t="grand">
      <x/>
    </i>
  </colItems>
  <dataFields count="1">
    <dataField name="Cuenta de Nombre Científico" fld="7" subtotal="count" baseField="0" baseItem="0"/>
  </dataFields>
  <formats count="1">
    <format dxfId="20">
      <pivotArea dataOnly="0" labelOnly="1" fieldPosition="0">
        <references count="1">
          <reference field="7" count="0"/>
        </references>
      </pivotArea>
    </format>
  </formats>
  <pivotTableStyleInfo name="PivotStyleMedium2" showRowHeaders="1" showColHeaders="1" showRowStripes="1" showColStripes="1" showLastColumn="1"/>
  <extLs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xmlns:mc="http://schemas.openxmlformats.org/markup-compatibility/2006" xmlns:xr="http://schemas.microsoft.com/office/spreadsheetml/2014/revision" mc:Ignorable="xr" xr:uid="{C37DB1A2-BB19-4402-87ED-12BA67830ADB}" name="TablaDinámica2" cacheId="0" applyNumberFormats="0" applyBorderFormats="0" applyFontFormats="0" applyPatternFormats="0" applyAlignmentFormats="0" applyWidthHeightFormats="1" dataCaption="Valores" updatedVersion="8" minRefreshableVersion="3" useAutoFormatting="1" itemPrintTitles="1" createdVersion="8" indent="0" outline="1" outlineData="1" multipleFieldFilters="0">
  <location ref="AH3:AJ32" firstHeaderRow="0" firstDataRow="1" firstDataCol="1"/>
  <pivotFields count="13">
    <pivotField numFmtId="14" showAll="0"/>
    <pivotField showAll="0"/>
    <pivotField showAll="0"/>
    <pivotField showAll="0"/>
    <pivotField showAll="0"/>
    <pivotField showAll="0"/>
    <pivotField showAll="0"/>
    <pivotField axis="axisRow" showAll="0">
      <items count="35">
        <item m="1" x="28"/>
        <item m="1" x="32"/>
        <item x="27"/>
        <item x="11"/>
        <item x="25"/>
        <item m="1" x="31"/>
        <item x="14"/>
        <item x="4"/>
        <item x="8"/>
        <item m="1" x="29"/>
        <item x="23"/>
        <item x="19"/>
        <item x="21"/>
        <item x="24"/>
        <item x="12"/>
        <item x="26"/>
        <item x="13"/>
        <item x="3"/>
        <item m="1" x="30"/>
        <item x="20"/>
        <item x="15"/>
        <item x="17"/>
        <item x="16"/>
        <item x="22"/>
        <item m="1" x="33"/>
        <item x="0"/>
        <item x="2"/>
        <item x="5"/>
        <item x="9"/>
        <item x="7"/>
        <item x="1"/>
        <item x="6"/>
        <item x="10"/>
        <item x="18"/>
        <item t="default"/>
      </items>
    </pivotField>
    <pivotField showAll="0"/>
    <pivotField dataField="1" showAll="0"/>
    <pivotField showAll="0"/>
    <pivotField showAll="0"/>
    <pivotField showAll="0"/>
  </pivotFields>
  <rowFields count="1">
    <field x="7"/>
  </rowFields>
  <rowItems count="29">
    <i>
      <x v="2"/>
    </i>
    <i>
      <x v="3"/>
    </i>
    <i>
      <x v="4"/>
    </i>
    <i>
      <x v="6"/>
    </i>
    <i>
      <x v="7"/>
    </i>
    <i>
      <x v="8"/>
    </i>
    <i>
      <x v="10"/>
    </i>
    <i>
      <x v="11"/>
    </i>
    <i>
      <x v="12"/>
    </i>
    <i>
      <x v="13"/>
    </i>
    <i>
      <x v="14"/>
    </i>
    <i>
      <x v="15"/>
    </i>
    <i>
      <x v="16"/>
    </i>
    <i>
      <x v="17"/>
    </i>
    <i>
      <x v="19"/>
    </i>
    <i>
      <x v="20"/>
    </i>
    <i>
      <x v="21"/>
    </i>
    <i>
      <x v="22"/>
    </i>
    <i>
      <x v="23"/>
    </i>
    <i>
      <x v="25"/>
    </i>
    <i>
      <x v="26"/>
    </i>
    <i>
      <x v="27"/>
    </i>
    <i>
      <x v="28"/>
    </i>
    <i>
      <x v="29"/>
    </i>
    <i>
      <x v="30"/>
    </i>
    <i>
      <x v="31"/>
    </i>
    <i>
      <x v="32"/>
    </i>
    <i>
      <x v="33"/>
    </i>
    <i t="grand">
      <x/>
    </i>
  </rowItems>
  <colFields count="1">
    <field x="-2"/>
  </colFields>
  <colItems count="2">
    <i>
      <x/>
    </i>
    <i i="1">
      <x v="1"/>
    </i>
  </colItems>
  <dataFields count="2">
    <dataField name="Suma de Porcentaje de cobertura" fld="9" baseField="0" baseItem="0"/>
    <dataField name="Suma de Porcentaje de cobertura2" fld="9" showDataAs="percentOfTotal" baseField="6" baseItem="4" numFmtId="10"/>
  </dataFields>
  <formats count="8">
    <format dxfId="7">
      <pivotArea field="7" type="button" dataOnly="0" labelOnly="1" outline="0" axis="axisRow" fieldPosition="0"/>
    </format>
    <format dxfId="6">
      <pivotArea dataOnly="0" labelOnly="1" outline="0" fieldPosition="0">
        <references count="1">
          <reference field="4294967294" count="2">
            <x v="0"/>
            <x v="1"/>
          </reference>
        </references>
      </pivotArea>
    </format>
    <format dxfId="5">
      <pivotArea outline="0" collapsedLevelsAreSubtotals="1" fieldPosition="0"/>
    </format>
    <format dxfId="4">
      <pivotArea dataOnly="0" labelOnly="1" fieldPosition="0">
        <references count="1">
          <reference field="7" count="0"/>
        </references>
      </pivotArea>
    </format>
    <format dxfId="3">
      <pivotArea dataOnly="0" labelOnly="1" grandRow="1" outline="0" fieldPosition="0"/>
    </format>
    <format dxfId="2">
      <pivotArea field="7" type="button" dataOnly="0" labelOnly="1" outline="0" axis="axisRow" fieldPosition="0"/>
    </format>
    <format dxfId="1">
      <pivotArea dataOnly="0" labelOnly="1" outline="0" fieldPosition="0">
        <references count="1">
          <reference field="4294967294" count="2">
            <x v="0"/>
            <x v="1"/>
          </reference>
        </references>
      </pivotArea>
    </format>
    <format dxfId="0">
      <pivotArea dataOnly="0" labelOnly="1" fieldPosition="0">
        <references count="1">
          <reference field="7" count="0"/>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5.xml><?xml version="1.0" encoding="utf-8"?>
<pivotTableDefinition xmlns="http://schemas.openxmlformats.org/spreadsheetml/2006/main" xmlns:mc="http://schemas.openxmlformats.org/markup-compatibility/2006" xmlns:xr="http://schemas.microsoft.com/office/spreadsheetml/2014/revision" mc:Ignorable="xr" xr:uid="{022A4D42-774D-416C-9968-E4BD1EBDF9DE}" name="Tabla dinámica3" cacheId="0" applyNumberFormats="0" applyBorderFormats="0" applyFontFormats="0" applyPatternFormats="0" applyAlignmentFormats="0" applyWidthHeightFormats="1" dataCaption="Valores" updatedVersion="8" minRefreshableVersion="3" showCalcMbrs="0" useAutoFormatting="1" itemPrintTitles="1" createdVersion="3" indent="0" outline="1" outlineData="1" multipleFieldFilters="0">
  <location ref="I3:AC33" firstHeaderRow="1" firstDataRow="2" firstDataCol="1"/>
  <pivotFields count="13">
    <pivotField numFmtId="14" showAll="0" defaultSubtotal="0"/>
    <pivotField showAll="0"/>
    <pivotField axis="axisCol" showAll="0">
      <items count="20">
        <item x="0"/>
        <item x="1"/>
        <item x="2"/>
        <item x="3"/>
        <item x="4"/>
        <item x="5"/>
        <item x="6"/>
        <item x="7"/>
        <item x="8"/>
        <item x="9"/>
        <item x="10"/>
        <item x="11"/>
        <item x="12"/>
        <item x="13"/>
        <item x="14"/>
        <item x="15"/>
        <item x="16"/>
        <item x="17"/>
        <item x="18"/>
        <item t="default"/>
      </items>
    </pivotField>
    <pivotField showAll="0" defaultSubtotal="0"/>
    <pivotField dataField="1" showAll="0"/>
    <pivotField showAll="0"/>
    <pivotField showAll="0"/>
    <pivotField axis="axisRow" showAll="0">
      <items count="35">
        <item m="1" x="30"/>
        <item x="22"/>
        <item x="20"/>
        <item x="25"/>
        <item x="0"/>
        <item x="2"/>
        <item x="3"/>
        <item x="4"/>
        <item x="5"/>
        <item m="1" x="33"/>
        <item m="1" x="32"/>
        <item m="1" x="29"/>
        <item x="9"/>
        <item m="1" x="31"/>
        <item x="11"/>
        <item x="12"/>
        <item x="13"/>
        <item x="14"/>
        <item x="15"/>
        <item x="16"/>
        <item x="17"/>
        <item m="1" x="28"/>
        <item x="19"/>
        <item x="21"/>
        <item x="23"/>
        <item x="24"/>
        <item x="26"/>
        <item x="27"/>
        <item x="8"/>
        <item x="7"/>
        <item x="1"/>
        <item x="6"/>
        <item x="10"/>
        <item x="18"/>
        <item t="default"/>
      </items>
    </pivotField>
    <pivotField showAll="0"/>
    <pivotField showAll="0"/>
    <pivotField showAll="0"/>
    <pivotField showAll="0"/>
    <pivotField showAll="0"/>
  </pivotFields>
  <rowFields count="1">
    <field x="7"/>
  </rowFields>
  <rowItems count="29">
    <i>
      <x v="1"/>
    </i>
    <i>
      <x v="2"/>
    </i>
    <i>
      <x v="3"/>
    </i>
    <i>
      <x v="4"/>
    </i>
    <i>
      <x v="5"/>
    </i>
    <i>
      <x v="6"/>
    </i>
    <i>
      <x v="7"/>
    </i>
    <i>
      <x v="8"/>
    </i>
    <i>
      <x v="12"/>
    </i>
    <i>
      <x v="14"/>
    </i>
    <i>
      <x v="15"/>
    </i>
    <i>
      <x v="16"/>
    </i>
    <i>
      <x v="17"/>
    </i>
    <i>
      <x v="18"/>
    </i>
    <i>
      <x v="19"/>
    </i>
    <i>
      <x v="20"/>
    </i>
    <i>
      <x v="22"/>
    </i>
    <i>
      <x v="23"/>
    </i>
    <i>
      <x v="24"/>
    </i>
    <i>
      <x v="25"/>
    </i>
    <i>
      <x v="26"/>
    </i>
    <i>
      <x v="27"/>
    </i>
    <i>
      <x v="28"/>
    </i>
    <i>
      <x v="29"/>
    </i>
    <i>
      <x v="30"/>
    </i>
    <i>
      <x v="31"/>
    </i>
    <i>
      <x v="32"/>
    </i>
    <i>
      <x v="33"/>
    </i>
    <i t="grand">
      <x/>
    </i>
  </rowItems>
  <colFields count="1">
    <field x="2"/>
  </colFields>
  <colItems count="20">
    <i>
      <x/>
    </i>
    <i>
      <x v="1"/>
    </i>
    <i>
      <x v="2"/>
    </i>
    <i>
      <x v="3"/>
    </i>
    <i>
      <x v="4"/>
    </i>
    <i>
      <x v="5"/>
    </i>
    <i>
      <x v="6"/>
    </i>
    <i>
      <x v="7"/>
    </i>
    <i>
      <x v="8"/>
    </i>
    <i>
      <x v="9"/>
    </i>
    <i>
      <x v="10"/>
    </i>
    <i>
      <x v="11"/>
    </i>
    <i>
      <x v="12"/>
    </i>
    <i>
      <x v="13"/>
    </i>
    <i>
      <x v="14"/>
    </i>
    <i>
      <x v="15"/>
    </i>
    <i>
      <x v="16"/>
    </i>
    <i>
      <x v="17"/>
    </i>
    <i>
      <x v="18"/>
    </i>
    <i t="grand">
      <x/>
    </i>
  </colItems>
  <dataFields count="1">
    <dataField name="Cuenta de no. de campo" fld="4" subtotal="count" baseField="7" baseItem="0"/>
  </dataFields>
  <formats count="1">
    <format dxfId="8">
      <pivotArea dataOnly="0" labelOnly="1" fieldPosition="0">
        <references count="1">
          <reference field="7" count="0"/>
        </references>
      </pivotArea>
    </format>
  </formats>
  <pivotTableStyleInfo name="PivotStyleMedium2" showRowHeaders="1" showColHeaders="1" showRowStripes="1" showColStripes="1" showLastColumn="1"/>
  <extLst>
    <ext xmlns:xpdl="http://schemas.microsoft.com/office/spreadsheetml/2016/pivotdefaultlayout" uri="{747A6164-185A-40DC-8AA5-F01512510D54}">
      <xpdl:pivotTableDefinition16/>
    </ext>
  </extLst>
</pivotTableDefinition>
</file>

<file path=xl/pivotTables/pivotTable6.xml><?xml version="1.0" encoding="utf-8"?>
<pivotTableDefinition xmlns="http://schemas.openxmlformats.org/spreadsheetml/2006/main" xmlns:mc="http://schemas.openxmlformats.org/markup-compatibility/2006" xmlns:xr="http://schemas.microsoft.com/office/spreadsheetml/2014/revision" mc:Ignorable="xr" xr:uid="{079FC731-C629-4763-B575-D92D100E37AE}" name="Tabla dinámica2" cacheId="0" applyNumberFormats="0" applyBorderFormats="0" applyFontFormats="0" applyPatternFormats="0" applyAlignmentFormats="0" applyWidthHeightFormats="1" dataCaption="Valores" updatedVersion="8" minRefreshableVersion="3" showCalcMbrs="0" useAutoFormatting="1" itemPrintTitles="1" createdVersion="3" indent="0" outline="1" outlineData="1" multipleFieldFilters="0" chartFormat="1">
  <location ref="B3:D33" firstHeaderRow="1" firstDataRow="2" firstDataCol="1"/>
  <pivotFields count="13">
    <pivotField numFmtId="14" showAll="0"/>
    <pivotField showAll="0"/>
    <pivotField showAll="0"/>
    <pivotField showAll="0"/>
    <pivotField dataField="1" showAll="0"/>
    <pivotField showAll="0"/>
    <pivotField showAll="0"/>
    <pivotField axis="axisRow" showAll="0">
      <items count="35">
        <item m="1" x="30"/>
        <item x="22"/>
        <item x="20"/>
        <item x="25"/>
        <item x="0"/>
        <item x="2"/>
        <item x="3"/>
        <item x="4"/>
        <item x="5"/>
        <item m="1" x="33"/>
        <item m="1" x="32"/>
        <item m="1" x="29"/>
        <item x="9"/>
        <item m="1" x="31"/>
        <item x="11"/>
        <item x="12"/>
        <item x="13"/>
        <item x="14"/>
        <item x="15"/>
        <item x="16"/>
        <item x="17"/>
        <item m="1" x="28"/>
        <item x="19"/>
        <item x="21"/>
        <item x="23"/>
        <item x="24"/>
        <item x="26"/>
        <item x="27"/>
        <item x="8"/>
        <item x="7"/>
        <item x="1"/>
        <item x="6"/>
        <item x="10"/>
        <item x="18"/>
        <item t="default"/>
      </items>
    </pivotField>
    <pivotField showAll="0"/>
    <pivotField showAll="0"/>
    <pivotField showAll="0"/>
    <pivotField showAll="0"/>
    <pivotField showAll="0"/>
  </pivotFields>
  <rowFields count="1">
    <field x="7"/>
  </rowFields>
  <rowItems count="29">
    <i>
      <x v="1"/>
    </i>
    <i>
      <x v="2"/>
    </i>
    <i>
      <x v="3"/>
    </i>
    <i>
      <x v="4"/>
    </i>
    <i>
      <x v="5"/>
    </i>
    <i>
      <x v="6"/>
    </i>
    <i>
      <x v="7"/>
    </i>
    <i>
      <x v="8"/>
    </i>
    <i>
      <x v="12"/>
    </i>
    <i>
      <x v="14"/>
    </i>
    <i>
      <x v="15"/>
    </i>
    <i>
      <x v="16"/>
    </i>
    <i>
      <x v="17"/>
    </i>
    <i>
      <x v="18"/>
    </i>
    <i>
      <x v="19"/>
    </i>
    <i>
      <x v="20"/>
    </i>
    <i>
      <x v="22"/>
    </i>
    <i>
      <x v="23"/>
    </i>
    <i>
      <x v="24"/>
    </i>
    <i>
      <x v="25"/>
    </i>
    <i>
      <x v="26"/>
    </i>
    <i>
      <x v="27"/>
    </i>
    <i>
      <x v="28"/>
    </i>
    <i>
      <x v="29"/>
    </i>
    <i>
      <x v="30"/>
    </i>
    <i>
      <x v="31"/>
    </i>
    <i>
      <x v="32"/>
    </i>
    <i>
      <x v="33"/>
    </i>
    <i t="grand">
      <x/>
    </i>
  </rowItems>
  <colFields count="1">
    <field x="-2"/>
  </colFields>
  <colItems count="2">
    <i>
      <x/>
    </i>
    <i i="1">
      <x v="1"/>
    </i>
  </colItems>
  <dataFields count="2">
    <dataField name="Cuenta de no. de campo" fld="4" subtotal="count" baseField="7" baseItem="0"/>
    <dataField name="Cuenta de no. de campo2" fld="4" subtotal="count" showDataAs="percentOfTotal" baseField="7" baseItem="0" numFmtId="9"/>
  </dataFields>
  <formats count="3">
    <format dxfId="11">
      <pivotArea outline="0" collapsedLevelsAreSubtotals="1" fieldPosition="0">
        <references count="1">
          <reference field="4294967294" count="1" selected="0">
            <x v="1"/>
          </reference>
        </references>
      </pivotArea>
    </format>
    <format dxfId="10">
      <pivotArea collapsedLevelsAreSubtotals="1" fieldPosition="0">
        <references count="2">
          <reference field="4294967294" count="1" selected="0">
            <x v="1"/>
          </reference>
          <reference field="7" count="0"/>
        </references>
      </pivotArea>
    </format>
    <format dxfId="9">
      <pivotArea dataOnly="0" labelOnly="1" fieldPosition="0">
        <references count="1">
          <reference field="7" count="0"/>
        </references>
      </pivotArea>
    </format>
  </formats>
  <pivotTableStyleInfo name="PivotStyleMedium3" showRowHeaders="1" showColHeaders="1" showRowStripes="1" showColStripes="1" showLastColumn="1"/>
  <extLst>
    <ext xmlns:xpdl="http://schemas.microsoft.com/office/spreadsheetml/2016/pivotdefaultlayout" uri="{747A6164-185A-40DC-8AA5-F01512510D54}">
      <xpdl:pivotTableDefinition16/>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55080F6E-F39C-48EE-8061-0AA5D7933A79}" name="Tabla512" displayName="Tabla512" ref="A1:Z181" totalsRowShown="0" headerRowDxfId="31" dataDxfId="30">
  <autoFilter ref="A1:Z181" xr:uid="{55080F6E-F39C-48EE-8061-0AA5D7933A79}"/>
  <tableColumns count="26">
    <tableColumn id="1" xr3:uid="{FF0EAF0D-827F-48DD-8AFF-004A26D22C6B}" name="Fecha" dataDxfId="29"/>
    <tableColumn id="2" xr3:uid="{EEE0341C-DCE1-43D7-9CD9-87B73C1D9815}" name="Cobertura de la tierra"/>
    <tableColumn id="3" xr3:uid="{63D858BD-473E-419C-8B9B-E0D0956AA7F5}" name="No. de transecto"/>
    <tableColumn id="4" xr3:uid="{DE18685C-8207-4951-8EE4-38C5437A6D1A}" name="subparcela"/>
    <tableColumn id="5" xr3:uid="{2BDFAD6B-6826-43CD-8D2A-420F014776F6}" name="no. de campo"/>
    <tableColumn id="6" xr3:uid="{8D976DEF-541C-4953-B200-D58F558124AB}" name="Nombre común"/>
    <tableColumn id="7" xr3:uid="{F634E983-B908-4DC7-9859-ED3BF1713200}" name="Género" dataDxfId="28"/>
    <tableColumn id="8" xr3:uid="{A5E2854E-2B58-496E-914B-EFCE52FB4FF1}" name="Nombre Científico" dataDxfId="27"/>
    <tableColumn id="9" xr3:uid="{C5EBEE31-0AE7-4BFA-AF64-BA44F85C55B6}" name="Familia"/>
    <tableColumn id="10" xr3:uid="{39D7305E-9F8A-42B1-937F-B59CBF733FDF}" name="Forma de vida"/>
    <tableColumn id="11" xr3:uid="{9D29EC3F-BBDA-432C-A7C0-0AB7EB63EA63}" name="CAP1"/>
    <tableColumn id="12" xr3:uid="{476A1466-02AB-44CD-B004-08BF2B95B14C}" name="CAP2"/>
    <tableColumn id="13" xr3:uid="{DE3CC3C3-E2FB-4BAD-84BB-86650274A284}" name="CAP3"/>
    <tableColumn id="14" xr3:uid="{7831FCEC-9B75-44A0-8374-8D292CC2EB34}" name="CAP4"/>
    <tableColumn id="15" xr3:uid="{DB40CB6D-E6CA-451C-9077-6A13FC1C9291}" name="altura total"/>
    <tableColumn id="16" xr3:uid="{BB63A18D-A0A6-4A62-9744-90CA9FA1CC43}" name="altura comercial"/>
    <tableColumn id="17" xr3:uid="{20B02508-CD46-468D-A4B7-C7FBFC08BB52}" name="copa1"/>
    <tableColumn id="18" xr3:uid="{97277FA0-FA96-4774-941C-6B5C2D9DA216}" name="copa2"/>
    <tableColumn id="19" xr3:uid="{BE24DEC5-DA53-4380-A362-86109B603150}" name="CAP (cm)" dataDxfId="26">
      <calculatedColumnFormula>SQRT((K2*K2)+(L2*L2)+(M2*M2)+(N2*N2))</calculatedColumnFormula>
    </tableColumn>
    <tableColumn id="20" xr3:uid="{B1576B36-F501-425A-BFA6-0985C97C7FE5}" name="DAP (cm)" dataDxfId="25">
      <calculatedColumnFormula>S2/PI()</calculatedColumnFormula>
    </tableColumn>
    <tableColumn id="21" xr3:uid="{BD4A2309-C871-402F-A297-81AAA94B4557}" name="DAP (m)" dataDxfId="24">
      <calculatedColumnFormula>T2/100</calculatedColumnFormula>
    </tableColumn>
    <tableColumn id="22" xr3:uid="{DDB07D50-FEF9-4818-B442-E8A0A4098D03}" name="ÁREA BASAL (m2)" dataDxfId="23">
      <calculatedColumnFormula>+(PI()/4)*(U2^2)</calculatedColumnFormula>
    </tableColumn>
    <tableColumn id="23" xr3:uid="{AE25B47A-5B5D-411A-B73E-BC02B5B6A7AE}" name="VOLUMEN COMERCIAL (M3)" dataDxfId="22">
      <calculatedColumnFormula>+(V2*P2)*Y2</calculatedColumnFormula>
    </tableColumn>
    <tableColumn id="24" xr3:uid="{2957BB69-7CBD-4815-B4F8-1C11339E73B4}" name="VOLUMEN TOTAL (M3)" dataDxfId="21">
      <calculatedColumnFormula>+(V2*O2)*Y2</calculatedColumnFormula>
    </tableColumn>
    <tableColumn id="26" xr3:uid="{6ACD6DD1-0F95-413A-AB92-E87035A4B0B0}" name="ff"/>
    <tableColumn id="27" xr3:uid="{F9E0F96F-712F-46DC-8FB3-C0114DDC2D81}" name="Estado Fitosanitario"/>
  </tableColumns>
  <tableStyleInfo name="TableStyleLight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8A7C15A8-40C0-4D46-9E9A-804CD951BD04}" name="Tabla3" displayName="Tabla3" ref="A1:J268" totalsRowShown="0">
  <autoFilter ref="A1:J268" xr:uid="{8A7C15A8-40C0-4D46-9E9A-804CD951BD04}"/>
  <tableColumns count="10">
    <tableColumn id="1" xr3:uid="{8BD1A068-59B3-46AE-BB22-DF344B4ECD73}" name="Fecha" dataDxfId="15"/>
    <tableColumn id="2" xr3:uid="{2F88455C-84F4-4E7B-BBC1-FDE5F7D8751E}" name="Cobertura" dataDxfId="14"/>
    <tableColumn id="3" xr3:uid="{EDCF7DB7-604D-43DE-8610-C54B2C70513C}" name="Número de transecto"/>
    <tableColumn id="4" xr3:uid="{1393192F-F62F-40C5-BE70-907CBFA825ED}" name="Subparcela"/>
    <tableColumn id="5" xr3:uid="{0F3882AB-4FFE-47CC-8E92-B0F1C263FEAB}" name="No. de campo"/>
    <tableColumn id="6" xr3:uid="{4B0F5F77-E5AB-4661-9B6D-CC3850F60251}" name="Nombre común"/>
    <tableColumn id="7" xr3:uid="{7319E7B9-70A5-4BB5-ACD0-AC396F809CD5}" name="Género" dataDxfId="13"/>
    <tableColumn id="8" xr3:uid="{691A41B2-F939-4313-A423-BE9E28D3B9E2}" name="Nombre científico" dataDxfId="12"/>
    <tableColumn id="9" xr3:uid="{2DB21975-B568-4473-B422-F13C5DFDF737}" name="FAMILIA"/>
    <tableColumn id="10" xr3:uid="{BEB5FF5E-080F-45C0-952A-D2C4EE53EA66}" name="Porcentaje de cobertura"/>
  </tableColumns>
  <tableStyleInfo name="TableStyleLight9"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3" Type="http://schemas.openxmlformats.org/officeDocument/2006/relationships/pivotTable" Target="../pivotTables/pivotTable3.xml"/><Relationship Id="rId2" Type="http://schemas.openxmlformats.org/officeDocument/2006/relationships/pivotTable" Target="../pivotTables/pivotTable2.xml"/><Relationship Id="rId1" Type="http://schemas.openxmlformats.org/officeDocument/2006/relationships/pivotTable" Target="../pivotTables/pivotTable1.xml"/><Relationship Id="rId4"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table" Target="../tables/table2.xml"/></Relationships>
</file>

<file path=xl/worksheets/_rels/sheet4.xml.rels><?xml version="1.0" encoding="UTF-8" standalone="yes"?>
<Relationships xmlns="http://schemas.openxmlformats.org/package/2006/relationships"><Relationship Id="rId3" Type="http://schemas.openxmlformats.org/officeDocument/2006/relationships/pivotTable" Target="../pivotTables/pivotTable6.xml"/><Relationship Id="rId2" Type="http://schemas.openxmlformats.org/officeDocument/2006/relationships/pivotTable" Target="../pivotTables/pivotTable5.xml"/><Relationship Id="rId1" Type="http://schemas.openxmlformats.org/officeDocument/2006/relationships/pivotTable" Target="../pivotTables/pivotTable4.xml"/><Relationship Id="rId4"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9F420F-AC96-46DD-AC0A-2B572F081A39}">
  <dimension ref="A1:Z181"/>
  <sheetViews>
    <sheetView topLeftCell="A124" zoomScale="50" zoomScaleNormal="50" workbookViewId="0">
      <selection activeCell="P176" sqref="P176"/>
    </sheetView>
  </sheetViews>
  <sheetFormatPr baseColWidth="10" defaultRowHeight="15" x14ac:dyDescent="0.25"/>
  <cols>
    <col min="2" max="2" width="38.85546875" customWidth="1"/>
    <col min="8" max="8" width="20.42578125" customWidth="1"/>
    <col min="9" max="9" width="17.7109375" customWidth="1"/>
    <col min="27" max="27" width="31.28515625" customWidth="1"/>
  </cols>
  <sheetData>
    <row r="1" spans="1:26" x14ac:dyDescent="0.25">
      <c r="A1" s="3" t="s">
        <v>0</v>
      </c>
      <c r="B1" s="3" t="s">
        <v>1</v>
      </c>
      <c r="C1" s="3" t="s">
        <v>2</v>
      </c>
      <c r="D1" s="3" t="s">
        <v>3</v>
      </c>
      <c r="E1" s="3" t="s">
        <v>4</v>
      </c>
      <c r="F1" s="3" t="s">
        <v>5</v>
      </c>
      <c r="G1" s="3" t="s">
        <v>136</v>
      </c>
      <c r="H1" s="3" t="s">
        <v>6</v>
      </c>
      <c r="I1" s="3" t="s">
        <v>7</v>
      </c>
      <c r="J1" s="3" t="s">
        <v>8</v>
      </c>
      <c r="K1" s="3" t="s">
        <v>9</v>
      </c>
      <c r="L1" s="3" t="s">
        <v>10</v>
      </c>
      <c r="M1" s="3" t="s">
        <v>11</v>
      </c>
      <c r="N1" s="3" t="s">
        <v>12</v>
      </c>
      <c r="O1" s="3" t="s">
        <v>13</v>
      </c>
      <c r="P1" s="3" t="s">
        <v>14</v>
      </c>
      <c r="Q1" s="3" t="s">
        <v>15</v>
      </c>
      <c r="R1" s="3" t="s">
        <v>16</v>
      </c>
      <c r="S1" s="79" t="s">
        <v>284</v>
      </c>
      <c r="T1" s="79" t="s">
        <v>285</v>
      </c>
      <c r="U1" s="79" t="s">
        <v>286</v>
      </c>
      <c r="V1" s="80" t="s">
        <v>287</v>
      </c>
      <c r="W1" s="80" t="s">
        <v>288</v>
      </c>
      <c r="X1" s="80" t="s">
        <v>289</v>
      </c>
      <c r="Y1" s="8" t="s">
        <v>290</v>
      </c>
      <c r="Z1" s="3" t="s">
        <v>75</v>
      </c>
    </row>
    <row r="2" spans="1:26" x14ac:dyDescent="0.25">
      <c r="A2" s="1">
        <v>44874</v>
      </c>
      <c r="B2" t="s">
        <v>76</v>
      </c>
      <c r="C2">
        <v>1</v>
      </c>
      <c r="D2">
        <v>1</v>
      </c>
      <c r="E2">
        <v>1</v>
      </c>
      <c r="F2" t="s">
        <v>36</v>
      </c>
      <c r="G2" s="2" t="s">
        <v>170</v>
      </c>
      <c r="H2" s="2" t="s">
        <v>211</v>
      </c>
      <c r="I2" t="s">
        <v>37</v>
      </c>
      <c r="J2" t="s">
        <v>73</v>
      </c>
      <c r="K2">
        <v>39.5</v>
      </c>
      <c r="L2">
        <v>39</v>
      </c>
      <c r="M2">
        <v>32</v>
      </c>
      <c r="N2">
        <v>16</v>
      </c>
      <c r="O2">
        <v>1.8</v>
      </c>
      <c r="P2">
        <v>1.5</v>
      </c>
      <c r="Q2">
        <v>5</v>
      </c>
      <c r="R2">
        <v>4</v>
      </c>
      <c r="S2" s="81">
        <f>SQRT((K2*K2)+(L2*L2)+(M2*M2)+(N2*N2))</f>
        <v>66.039760750626584</v>
      </c>
      <c r="T2" s="82">
        <f>S2/PI()</f>
        <v>21.021108728136713</v>
      </c>
      <c r="U2" s="82">
        <f>T2/100</f>
        <v>0.21021108728136714</v>
      </c>
      <c r="V2" s="83">
        <f>+(PI()/4)*(U2^2)</f>
        <v>3.470572477797642E-2</v>
      </c>
      <c r="W2" s="83">
        <f t="shared" ref="W2:W33" si="0">+(V2*P2)*Y2</f>
        <v>0.2082343486678585</v>
      </c>
      <c r="X2" s="83">
        <f t="shared" ref="X2:X33" si="1">+(V2*O2)*Y2</f>
        <v>0.24988121840143024</v>
      </c>
      <c r="Y2">
        <v>4</v>
      </c>
      <c r="Z2" t="s">
        <v>291</v>
      </c>
    </row>
    <row r="3" spans="1:26" x14ac:dyDescent="0.25">
      <c r="A3" s="1">
        <v>44874</v>
      </c>
      <c r="B3" t="s">
        <v>76</v>
      </c>
      <c r="C3">
        <v>1</v>
      </c>
      <c r="D3">
        <v>1</v>
      </c>
      <c r="E3">
        <v>2</v>
      </c>
      <c r="F3" t="s">
        <v>77</v>
      </c>
      <c r="G3" s="2" t="s">
        <v>164</v>
      </c>
      <c r="H3" s="2" t="s">
        <v>212</v>
      </c>
      <c r="I3" t="s">
        <v>54</v>
      </c>
      <c r="J3" t="s">
        <v>73</v>
      </c>
      <c r="K3">
        <v>37</v>
      </c>
      <c r="L3">
        <v>33</v>
      </c>
      <c r="M3">
        <v>32</v>
      </c>
      <c r="N3">
        <v>29</v>
      </c>
      <c r="O3">
        <v>5</v>
      </c>
      <c r="P3">
        <v>2</v>
      </c>
      <c r="Q3">
        <v>8</v>
      </c>
      <c r="R3">
        <v>7</v>
      </c>
      <c r="S3" s="81">
        <f t="shared" ref="S3:S62" si="2">SQRT((K3*K3)+(L3*L3)+(M3*M3)+(N3*N3))</f>
        <v>65.749524713111043</v>
      </c>
      <c r="T3" s="82">
        <f t="shared" ref="T3:T62" si="3">S3/PI()</f>
        <v>20.928723728068707</v>
      </c>
      <c r="U3" s="82">
        <f t="shared" ref="U3:U62" si="4">T3/100</f>
        <v>0.20928723728068707</v>
      </c>
      <c r="V3" s="83">
        <f t="shared" ref="V3:V62" si="5">+(PI()/4)*(U3^2)</f>
        <v>3.4401340949313172E-2</v>
      </c>
      <c r="W3" s="83">
        <f t="shared" si="0"/>
        <v>0.27521072759450538</v>
      </c>
      <c r="X3" s="83">
        <f t="shared" si="1"/>
        <v>0.6880268189862635</v>
      </c>
      <c r="Y3">
        <v>4</v>
      </c>
      <c r="Z3" t="s">
        <v>291</v>
      </c>
    </row>
    <row r="4" spans="1:26" x14ac:dyDescent="0.25">
      <c r="A4" s="1">
        <v>44874</v>
      </c>
      <c r="B4" t="s">
        <v>76</v>
      </c>
      <c r="C4">
        <v>1</v>
      </c>
      <c r="D4">
        <v>2</v>
      </c>
      <c r="E4">
        <v>3</v>
      </c>
      <c r="F4" t="s">
        <v>41</v>
      </c>
      <c r="G4" s="2" t="s">
        <v>167</v>
      </c>
      <c r="H4" s="2" t="s">
        <v>213</v>
      </c>
      <c r="I4" t="s">
        <v>42</v>
      </c>
      <c r="J4" t="s">
        <v>73</v>
      </c>
      <c r="K4">
        <v>32</v>
      </c>
      <c r="L4">
        <v>31</v>
      </c>
      <c r="M4">
        <v>32</v>
      </c>
      <c r="O4">
        <v>6</v>
      </c>
      <c r="P4">
        <v>2.5</v>
      </c>
      <c r="Q4">
        <v>7</v>
      </c>
      <c r="R4">
        <v>9</v>
      </c>
      <c r="S4" s="81">
        <f t="shared" si="2"/>
        <v>54.854352607609911</v>
      </c>
      <c r="T4" s="82">
        <f t="shared" si="3"/>
        <v>17.460682735213833</v>
      </c>
      <c r="U4" s="82">
        <f t="shared" si="4"/>
        <v>0.17460682735213834</v>
      </c>
      <c r="V4" s="83">
        <f t="shared" si="5"/>
        <v>2.394486118817566E-2</v>
      </c>
      <c r="W4" s="83">
        <f t="shared" si="0"/>
        <v>0.23944861188175659</v>
      </c>
      <c r="X4" s="83">
        <f t="shared" si="1"/>
        <v>0.5746766685162159</v>
      </c>
      <c r="Y4">
        <v>4</v>
      </c>
      <c r="Z4" t="s">
        <v>291</v>
      </c>
    </row>
    <row r="5" spans="1:26" x14ac:dyDescent="0.25">
      <c r="A5" s="1">
        <v>44874</v>
      </c>
      <c r="B5" t="s">
        <v>76</v>
      </c>
      <c r="C5">
        <v>1</v>
      </c>
      <c r="D5">
        <v>2</v>
      </c>
      <c r="E5">
        <v>4</v>
      </c>
      <c r="F5" t="s">
        <v>77</v>
      </c>
      <c r="G5" s="2" t="s">
        <v>164</v>
      </c>
      <c r="H5" s="2" t="s">
        <v>212</v>
      </c>
      <c r="I5" t="s">
        <v>54</v>
      </c>
      <c r="J5" t="s">
        <v>73</v>
      </c>
      <c r="K5">
        <v>39</v>
      </c>
      <c r="L5">
        <v>36</v>
      </c>
      <c r="O5">
        <v>5</v>
      </c>
      <c r="P5">
        <v>2</v>
      </c>
      <c r="Q5">
        <v>6</v>
      </c>
      <c r="R5">
        <v>7.5</v>
      </c>
      <c r="S5" s="81">
        <f t="shared" si="2"/>
        <v>53.075418038862395</v>
      </c>
      <c r="T5" s="82">
        <f t="shared" si="3"/>
        <v>16.8944302751074</v>
      </c>
      <c r="U5" s="82">
        <f t="shared" si="4"/>
        <v>0.168944302751074</v>
      </c>
      <c r="V5" s="83">
        <f t="shared" si="5"/>
        <v>2.2416973734493455E-2</v>
      </c>
      <c r="W5" s="83">
        <f t="shared" si="0"/>
        <v>0.17933578987594764</v>
      </c>
      <c r="X5" s="83">
        <f t="shared" si="1"/>
        <v>0.44833947468986912</v>
      </c>
      <c r="Y5">
        <v>4</v>
      </c>
      <c r="Z5" t="s">
        <v>291</v>
      </c>
    </row>
    <row r="6" spans="1:26" x14ac:dyDescent="0.25">
      <c r="A6" s="1">
        <v>44874</v>
      </c>
      <c r="B6" t="s">
        <v>76</v>
      </c>
      <c r="C6">
        <v>1</v>
      </c>
      <c r="D6">
        <v>2</v>
      </c>
      <c r="E6">
        <v>5</v>
      </c>
      <c r="F6" t="s">
        <v>78</v>
      </c>
      <c r="G6" s="2" t="s">
        <v>174</v>
      </c>
      <c r="H6" s="2" t="s">
        <v>337</v>
      </c>
      <c r="I6" t="s">
        <v>79</v>
      </c>
      <c r="J6" t="s">
        <v>73</v>
      </c>
      <c r="K6">
        <v>57.5</v>
      </c>
      <c r="L6">
        <v>56.5</v>
      </c>
      <c r="M6">
        <v>47</v>
      </c>
      <c r="O6">
        <v>5</v>
      </c>
      <c r="P6">
        <v>2</v>
      </c>
      <c r="Q6">
        <v>7</v>
      </c>
      <c r="R6">
        <v>4</v>
      </c>
      <c r="S6" s="81">
        <f t="shared" si="2"/>
        <v>93.313986089974748</v>
      </c>
      <c r="T6" s="82">
        <f t="shared" si="3"/>
        <v>29.70276429165569</v>
      </c>
      <c r="U6" s="82">
        <f t="shared" si="4"/>
        <v>0.29702764291655692</v>
      </c>
      <c r="V6" s="83">
        <f t="shared" si="5"/>
        <v>6.9292083348633959E-2</v>
      </c>
      <c r="W6" s="83">
        <f t="shared" si="0"/>
        <v>0.55433666678907167</v>
      </c>
      <c r="X6" s="83">
        <f t="shared" si="1"/>
        <v>1.3858416669726792</v>
      </c>
      <c r="Y6">
        <v>4</v>
      </c>
      <c r="Z6" t="s">
        <v>291</v>
      </c>
    </row>
    <row r="7" spans="1:26" x14ac:dyDescent="0.25">
      <c r="A7" s="1">
        <v>44874</v>
      </c>
      <c r="B7" t="s">
        <v>76</v>
      </c>
      <c r="C7">
        <v>1</v>
      </c>
      <c r="D7">
        <v>3</v>
      </c>
      <c r="E7">
        <v>6</v>
      </c>
      <c r="F7" t="s">
        <v>56</v>
      </c>
      <c r="G7" s="2" t="s">
        <v>175</v>
      </c>
      <c r="H7" s="2" t="s">
        <v>214</v>
      </c>
      <c r="I7" t="s">
        <v>32</v>
      </c>
      <c r="J7" t="s">
        <v>80</v>
      </c>
      <c r="K7">
        <v>11.5</v>
      </c>
      <c r="L7">
        <v>10</v>
      </c>
      <c r="M7">
        <v>9</v>
      </c>
      <c r="N7">
        <v>8.5</v>
      </c>
      <c r="O7">
        <v>4</v>
      </c>
      <c r="P7">
        <v>1.5</v>
      </c>
      <c r="Q7">
        <v>3</v>
      </c>
      <c r="R7">
        <v>2</v>
      </c>
      <c r="S7" s="81">
        <f t="shared" si="2"/>
        <v>19.63415391607186</v>
      </c>
      <c r="T7" s="82">
        <f t="shared" si="3"/>
        <v>6.249745298339862</v>
      </c>
      <c r="U7" s="82">
        <f t="shared" si="4"/>
        <v>6.2497452983398621E-2</v>
      </c>
      <c r="V7" s="83">
        <f t="shared" si="5"/>
        <v>3.0677115280962827E-3</v>
      </c>
      <c r="W7" s="83">
        <f t="shared" si="0"/>
        <v>1.8406269168577696E-2</v>
      </c>
      <c r="X7" s="83">
        <f t="shared" si="1"/>
        <v>4.9083384449540524E-2</v>
      </c>
      <c r="Y7">
        <v>4</v>
      </c>
      <c r="Z7" t="s">
        <v>291</v>
      </c>
    </row>
    <row r="8" spans="1:26" x14ac:dyDescent="0.25">
      <c r="A8" s="1">
        <v>44874</v>
      </c>
      <c r="B8" t="s">
        <v>76</v>
      </c>
      <c r="C8">
        <v>1</v>
      </c>
      <c r="D8">
        <v>3</v>
      </c>
      <c r="E8">
        <v>7</v>
      </c>
      <c r="F8" t="s">
        <v>74</v>
      </c>
      <c r="G8" s="2" t="s">
        <v>159</v>
      </c>
      <c r="H8" s="2" t="s">
        <v>215</v>
      </c>
      <c r="I8" t="s">
        <v>31</v>
      </c>
      <c r="J8" t="s">
        <v>80</v>
      </c>
      <c r="K8">
        <v>20.5</v>
      </c>
      <c r="O8">
        <v>4</v>
      </c>
      <c r="P8">
        <v>2.2999999999999998</v>
      </c>
      <c r="Q8">
        <v>4</v>
      </c>
      <c r="R8">
        <v>3</v>
      </c>
      <c r="S8" s="81">
        <f t="shared" si="2"/>
        <v>20.5</v>
      </c>
      <c r="T8" s="82">
        <f t="shared" si="3"/>
        <v>6.5253526667677093</v>
      </c>
      <c r="U8" s="82">
        <f t="shared" si="4"/>
        <v>6.5253526667677086E-2</v>
      </c>
      <c r="V8" s="83">
        <f t="shared" si="5"/>
        <v>3.3442432417184506E-3</v>
      </c>
      <c r="W8" s="83">
        <f t="shared" si="0"/>
        <v>3.0767037823809743E-2</v>
      </c>
      <c r="X8" s="83">
        <f t="shared" si="1"/>
        <v>5.3507891867495209E-2</v>
      </c>
      <c r="Y8">
        <v>4</v>
      </c>
      <c r="Z8" t="s">
        <v>291</v>
      </c>
    </row>
    <row r="9" spans="1:26" x14ac:dyDescent="0.25">
      <c r="A9" s="1">
        <v>44874</v>
      </c>
      <c r="B9" t="s">
        <v>76</v>
      </c>
      <c r="C9">
        <v>1</v>
      </c>
      <c r="D9">
        <v>3</v>
      </c>
      <c r="E9">
        <v>8</v>
      </c>
      <c r="F9" t="s">
        <v>30</v>
      </c>
      <c r="G9" s="2" t="s">
        <v>171</v>
      </c>
      <c r="H9" s="2" t="s">
        <v>216</v>
      </c>
      <c r="I9" t="s">
        <v>23</v>
      </c>
      <c r="J9" t="s">
        <v>73</v>
      </c>
      <c r="K9">
        <v>28</v>
      </c>
      <c r="L9">
        <v>20.5</v>
      </c>
      <c r="M9">
        <v>23.5</v>
      </c>
      <c r="N9">
        <v>24</v>
      </c>
      <c r="O9">
        <v>6</v>
      </c>
      <c r="P9">
        <v>6</v>
      </c>
      <c r="Q9">
        <v>4</v>
      </c>
      <c r="R9">
        <v>4</v>
      </c>
      <c r="S9" s="81">
        <f t="shared" si="2"/>
        <v>48.295962564173003</v>
      </c>
      <c r="T9" s="82">
        <f t="shared" si="3"/>
        <v>15.373082346938524</v>
      </c>
      <c r="U9" s="82">
        <f t="shared" si="4"/>
        <v>0.15373082346938524</v>
      </c>
      <c r="V9" s="83">
        <f t="shared" si="5"/>
        <v>1.8561445238092295E-2</v>
      </c>
      <c r="W9" s="83">
        <f t="shared" si="0"/>
        <v>0.44547468571421511</v>
      </c>
      <c r="X9" s="83">
        <f t="shared" si="1"/>
        <v>0.44547468571421511</v>
      </c>
      <c r="Y9">
        <v>4</v>
      </c>
      <c r="Z9" t="s">
        <v>291</v>
      </c>
    </row>
    <row r="10" spans="1:26" x14ac:dyDescent="0.25">
      <c r="A10" s="1">
        <v>44874</v>
      </c>
      <c r="B10" t="s">
        <v>76</v>
      </c>
      <c r="C10">
        <v>1</v>
      </c>
      <c r="D10">
        <v>4</v>
      </c>
      <c r="E10">
        <v>9</v>
      </c>
      <c r="F10" t="s">
        <v>47</v>
      </c>
      <c r="G10" s="2" t="s">
        <v>163</v>
      </c>
      <c r="H10" s="2" t="s">
        <v>217</v>
      </c>
      <c r="I10" t="s">
        <v>48</v>
      </c>
      <c r="J10" t="s">
        <v>80</v>
      </c>
      <c r="K10">
        <v>19</v>
      </c>
      <c r="L10">
        <v>18.5</v>
      </c>
      <c r="M10">
        <v>13.5</v>
      </c>
      <c r="N10">
        <v>21</v>
      </c>
      <c r="O10">
        <v>7</v>
      </c>
      <c r="P10">
        <v>5</v>
      </c>
      <c r="Q10">
        <v>5.5</v>
      </c>
      <c r="R10">
        <v>4</v>
      </c>
      <c r="S10" s="81">
        <f t="shared" si="2"/>
        <v>36.421147702948623</v>
      </c>
      <c r="T10" s="82">
        <f t="shared" si="3"/>
        <v>11.593211380008606</v>
      </c>
      <c r="U10" s="82">
        <f t="shared" si="4"/>
        <v>0.11593211380008606</v>
      </c>
      <c r="V10" s="83">
        <f t="shared" si="5"/>
        <v>1.0555951600569956E-2</v>
      </c>
      <c r="W10" s="83">
        <f t="shared" si="0"/>
        <v>0.21111903201139912</v>
      </c>
      <c r="X10" s="83">
        <f t="shared" si="1"/>
        <v>0.29556664481595873</v>
      </c>
      <c r="Y10">
        <v>4</v>
      </c>
      <c r="Z10" t="s">
        <v>291</v>
      </c>
    </row>
    <row r="11" spans="1:26" x14ac:dyDescent="0.25">
      <c r="A11" s="1">
        <v>44874</v>
      </c>
      <c r="B11" t="s">
        <v>76</v>
      </c>
      <c r="C11">
        <v>1</v>
      </c>
      <c r="D11">
        <v>5</v>
      </c>
      <c r="E11">
        <v>10</v>
      </c>
      <c r="F11" t="s">
        <v>149</v>
      </c>
      <c r="G11" s="2" t="s">
        <v>166</v>
      </c>
      <c r="H11" s="2" t="s">
        <v>218</v>
      </c>
      <c r="I11" t="s">
        <v>81</v>
      </c>
      <c r="J11" t="s">
        <v>80</v>
      </c>
      <c r="K11">
        <v>5</v>
      </c>
      <c r="O11">
        <v>2.2000000000000002</v>
      </c>
      <c r="P11">
        <v>2.2000000000000002</v>
      </c>
      <c r="Q11">
        <v>0.5</v>
      </c>
      <c r="R11">
        <v>0.4</v>
      </c>
      <c r="S11" s="81">
        <f t="shared" si="2"/>
        <v>5</v>
      </c>
      <c r="T11" s="82">
        <f t="shared" si="3"/>
        <v>1.5915494309189535</v>
      </c>
      <c r="U11" s="82">
        <f t="shared" si="4"/>
        <v>1.5915494309189534E-2</v>
      </c>
      <c r="V11" s="83">
        <f t="shared" si="5"/>
        <v>1.9894367886486917E-4</v>
      </c>
      <c r="W11" s="83">
        <f t="shared" si="0"/>
        <v>2.6260565610162732E-3</v>
      </c>
      <c r="X11" s="83">
        <f t="shared" si="1"/>
        <v>2.6260565610162732E-3</v>
      </c>
      <c r="Y11">
        <v>6</v>
      </c>
      <c r="Z11" t="s">
        <v>291</v>
      </c>
    </row>
    <row r="12" spans="1:26" x14ac:dyDescent="0.25">
      <c r="A12" s="1">
        <v>44874</v>
      </c>
      <c r="B12" t="s">
        <v>76</v>
      </c>
      <c r="C12">
        <v>1</v>
      </c>
      <c r="D12">
        <v>5</v>
      </c>
      <c r="E12">
        <v>11</v>
      </c>
      <c r="F12" t="s">
        <v>149</v>
      </c>
      <c r="G12" s="2" t="s">
        <v>172</v>
      </c>
      <c r="H12" s="2" t="s">
        <v>219</v>
      </c>
      <c r="I12" t="s">
        <v>21</v>
      </c>
      <c r="J12" t="s">
        <v>80</v>
      </c>
      <c r="K12">
        <v>6.5</v>
      </c>
      <c r="L12">
        <v>5.5</v>
      </c>
      <c r="M12">
        <v>4.5</v>
      </c>
      <c r="N12">
        <v>4</v>
      </c>
      <c r="O12">
        <v>3</v>
      </c>
      <c r="P12">
        <v>3</v>
      </c>
      <c r="Q12">
        <v>3</v>
      </c>
      <c r="R12">
        <v>4</v>
      </c>
      <c r="S12" s="81">
        <f t="shared" si="2"/>
        <v>10.428326807307105</v>
      </c>
      <c r="T12" s="82">
        <f t="shared" si="3"/>
        <v>3.319439519121298</v>
      </c>
      <c r="U12" s="82">
        <f t="shared" si="4"/>
        <v>3.3194395191212978E-2</v>
      </c>
      <c r="V12" s="83">
        <f t="shared" si="5"/>
        <v>8.654050030621808E-4</v>
      </c>
      <c r="W12" s="83">
        <f t="shared" si="0"/>
        <v>1.038486003674617E-2</v>
      </c>
      <c r="X12" s="83">
        <f t="shared" si="1"/>
        <v>1.038486003674617E-2</v>
      </c>
      <c r="Y12">
        <v>4</v>
      </c>
      <c r="Z12" t="s">
        <v>291</v>
      </c>
    </row>
    <row r="13" spans="1:26" x14ac:dyDescent="0.25">
      <c r="A13" s="1">
        <v>44874</v>
      </c>
      <c r="B13" t="s">
        <v>76</v>
      </c>
      <c r="C13">
        <v>2</v>
      </c>
      <c r="D13">
        <v>1</v>
      </c>
      <c r="E13">
        <v>1</v>
      </c>
      <c r="F13" t="s">
        <v>56</v>
      </c>
      <c r="G13" s="2" t="s">
        <v>175</v>
      </c>
      <c r="H13" s="2" t="s">
        <v>214</v>
      </c>
      <c r="I13" t="s">
        <v>32</v>
      </c>
      <c r="J13" t="s">
        <v>80</v>
      </c>
      <c r="K13">
        <v>5.5</v>
      </c>
      <c r="O13">
        <v>5</v>
      </c>
      <c r="P13">
        <v>4</v>
      </c>
      <c r="Q13">
        <v>4</v>
      </c>
      <c r="R13">
        <v>4</v>
      </c>
      <c r="S13" s="81">
        <f t="shared" si="2"/>
        <v>5.5</v>
      </c>
      <c r="T13" s="82">
        <f t="shared" si="3"/>
        <v>1.7507043740108488</v>
      </c>
      <c r="U13" s="82">
        <f t="shared" si="4"/>
        <v>1.7507043740108488E-2</v>
      </c>
      <c r="V13" s="83">
        <f t="shared" si="5"/>
        <v>2.4072185142649176E-4</v>
      </c>
      <c r="W13" s="83">
        <f t="shared" si="0"/>
        <v>3.8515496228238681E-3</v>
      </c>
      <c r="X13" s="83">
        <f t="shared" si="1"/>
        <v>4.8144370285298351E-3</v>
      </c>
      <c r="Y13">
        <v>4</v>
      </c>
      <c r="Z13" t="s">
        <v>291</v>
      </c>
    </row>
    <row r="14" spans="1:26" x14ac:dyDescent="0.25">
      <c r="A14" s="1">
        <v>44874</v>
      </c>
      <c r="B14" t="s">
        <v>76</v>
      </c>
      <c r="C14">
        <v>2</v>
      </c>
      <c r="D14">
        <v>1</v>
      </c>
      <c r="E14">
        <v>2</v>
      </c>
      <c r="F14" t="s">
        <v>82</v>
      </c>
      <c r="G14" s="2" t="s">
        <v>160</v>
      </c>
      <c r="H14" s="2" t="s">
        <v>220</v>
      </c>
      <c r="I14" t="s">
        <v>23</v>
      </c>
      <c r="J14" t="s">
        <v>73</v>
      </c>
      <c r="K14">
        <v>34</v>
      </c>
      <c r="L14">
        <v>31</v>
      </c>
      <c r="M14">
        <v>29</v>
      </c>
      <c r="N14">
        <v>18.5</v>
      </c>
      <c r="O14">
        <v>5</v>
      </c>
      <c r="P14">
        <v>5</v>
      </c>
      <c r="Q14">
        <v>7</v>
      </c>
      <c r="R14">
        <v>9</v>
      </c>
      <c r="S14" s="81">
        <f t="shared" si="2"/>
        <v>57.447802394869726</v>
      </c>
      <c r="T14" s="82">
        <f t="shared" si="3"/>
        <v>18.286203441819879</v>
      </c>
      <c r="U14" s="82">
        <f t="shared" si="4"/>
        <v>0.18286203441819879</v>
      </c>
      <c r="V14" s="83">
        <f t="shared" si="5"/>
        <v>2.6262555046951373E-2</v>
      </c>
      <c r="W14" s="83">
        <f t="shared" si="0"/>
        <v>0.52525110093902749</v>
      </c>
      <c r="X14" s="83">
        <f t="shared" si="1"/>
        <v>0.52525110093902749</v>
      </c>
      <c r="Y14">
        <v>4</v>
      </c>
      <c r="Z14" t="s">
        <v>291</v>
      </c>
    </row>
    <row r="15" spans="1:26" x14ac:dyDescent="0.25">
      <c r="A15" s="1">
        <v>44874</v>
      </c>
      <c r="B15" t="s">
        <v>76</v>
      </c>
      <c r="C15">
        <v>2</v>
      </c>
      <c r="D15">
        <v>1</v>
      </c>
      <c r="E15">
        <v>3</v>
      </c>
      <c r="F15" t="s">
        <v>30</v>
      </c>
      <c r="G15" s="2" t="s">
        <v>171</v>
      </c>
      <c r="H15" s="2" t="s">
        <v>216</v>
      </c>
      <c r="I15" t="s">
        <v>23</v>
      </c>
      <c r="J15" t="s">
        <v>73</v>
      </c>
      <c r="K15">
        <v>27.5</v>
      </c>
      <c r="L15">
        <v>26</v>
      </c>
      <c r="M15">
        <v>17</v>
      </c>
      <c r="O15">
        <v>5</v>
      </c>
      <c r="P15">
        <v>5</v>
      </c>
      <c r="Q15">
        <v>7</v>
      </c>
      <c r="R15">
        <v>9</v>
      </c>
      <c r="S15" s="81">
        <f t="shared" si="2"/>
        <v>41.48795005781799</v>
      </c>
      <c r="T15" s="82">
        <f t="shared" si="3"/>
        <v>13.206024660902836</v>
      </c>
      <c r="U15" s="82">
        <f t="shared" si="4"/>
        <v>0.13206024660902835</v>
      </c>
      <c r="V15" s="83">
        <f t="shared" si="5"/>
        <v>1.3697272289846237E-2</v>
      </c>
      <c r="W15" s="83">
        <f t="shared" si="0"/>
        <v>0.27394544579692476</v>
      </c>
      <c r="X15" s="83">
        <f t="shared" si="1"/>
        <v>0.27394544579692476</v>
      </c>
      <c r="Y15">
        <v>4</v>
      </c>
      <c r="Z15" t="s">
        <v>291</v>
      </c>
    </row>
    <row r="16" spans="1:26" x14ac:dyDescent="0.25">
      <c r="A16" s="1">
        <v>44874</v>
      </c>
      <c r="B16" t="s">
        <v>76</v>
      </c>
      <c r="C16">
        <v>2</v>
      </c>
      <c r="D16">
        <v>2</v>
      </c>
      <c r="E16">
        <v>4</v>
      </c>
      <c r="F16" t="s">
        <v>82</v>
      </c>
      <c r="G16" s="2" t="s">
        <v>160</v>
      </c>
      <c r="H16" s="2" t="s">
        <v>220</v>
      </c>
      <c r="I16" t="s">
        <v>23</v>
      </c>
      <c r="J16" t="s">
        <v>83</v>
      </c>
      <c r="K16">
        <v>45</v>
      </c>
      <c r="L16">
        <v>20.5</v>
      </c>
      <c r="M16">
        <v>14</v>
      </c>
      <c r="N16">
        <v>19</v>
      </c>
      <c r="O16">
        <v>6</v>
      </c>
      <c r="P16">
        <v>2.5</v>
      </c>
      <c r="Q16">
        <v>5</v>
      </c>
      <c r="R16">
        <v>6</v>
      </c>
      <c r="S16" s="81">
        <f t="shared" si="2"/>
        <v>54.792791496692338</v>
      </c>
      <c r="T16" s="82">
        <f t="shared" si="3"/>
        <v>17.441087225004313</v>
      </c>
      <c r="U16" s="82">
        <f t="shared" si="4"/>
        <v>0.17441087225004315</v>
      </c>
      <c r="V16" s="83">
        <f t="shared" si="5"/>
        <v>2.3891146394882146E-2</v>
      </c>
      <c r="W16" s="83">
        <f t="shared" si="0"/>
        <v>0.23891146394882146</v>
      </c>
      <c r="X16" s="83">
        <f t="shared" si="1"/>
        <v>0.57338751347717154</v>
      </c>
      <c r="Y16">
        <v>4</v>
      </c>
      <c r="Z16" t="s">
        <v>291</v>
      </c>
    </row>
    <row r="17" spans="1:26" x14ac:dyDescent="0.25">
      <c r="A17" s="1">
        <v>44874</v>
      </c>
      <c r="B17" t="s">
        <v>76</v>
      </c>
      <c r="C17">
        <v>2</v>
      </c>
      <c r="D17">
        <v>2</v>
      </c>
      <c r="E17">
        <v>5</v>
      </c>
      <c r="F17" t="s">
        <v>30</v>
      </c>
      <c r="G17" s="2" t="s">
        <v>171</v>
      </c>
      <c r="H17" s="2" t="s">
        <v>216</v>
      </c>
      <c r="I17" t="s">
        <v>23</v>
      </c>
      <c r="J17" t="s">
        <v>73</v>
      </c>
      <c r="K17">
        <v>19</v>
      </c>
      <c r="L17">
        <v>21</v>
      </c>
      <c r="M17">
        <v>14.5</v>
      </c>
      <c r="N17">
        <v>14</v>
      </c>
      <c r="O17">
        <v>4.5</v>
      </c>
      <c r="P17">
        <v>2.5</v>
      </c>
      <c r="Q17">
        <v>5</v>
      </c>
      <c r="R17">
        <v>6</v>
      </c>
      <c r="S17" s="81">
        <f t="shared" si="2"/>
        <v>34.759890678769402</v>
      </c>
      <c r="T17" s="82">
        <f t="shared" si="3"/>
        <v>11.064416845720094</v>
      </c>
      <c r="U17" s="82">
        <f t="shared" si="4"/>
        <v>0.11064416845720094</v>
      </c>
      <c r="V17" s="83">
        <f t="shared" si="5"/>
        <v>9.6149479995391255E-3</v>
      </c>
      <c r="W17" s="83">
        <f t="shared" si="0"/>
        <v>9.6149479995391252E-2</v>
      </c>
      <c r="X17" s="83">
        <f t="shared" si="1"/>
        <v>0.17306906399170427</v>
      </c>
      <c r="Y17">
        <v>4</v>
      </c>
      <c r="Z17" t="s">
        <v>291</v>
      </c>
    </row>
    <row r="18" spans="1:26" x14ac:dyDescent="0.25">
      <c r="A18" s="1">
        <v>44874</v>
      </c>
      <c r="B18" t="s">
        <v>76</v>
      </c>
      <c r="C18">
        <v>2</v>
      </c>
      <c r="D18">
        <v>2</v>
      </c>
      <c r="E18">
        <v>6</v>
      </c>
      <c r="F18" t="s">
        <v>30</v>
      </c>
      <c r="G18" s="2" t="s">
        <v>171</v>
      </c>
      <c r="H18" s="2" t="s">
        <v>216</v>
      </c>
      <c r="I18" t="s">
        <v>23</v>
      </c>
      <c r="J18" t="s">
        <v>73</v>
      </c>
      <c r="K18">
        <v>28.5</v>
      </c>
      <c r="L18">
        <v>24</v>
      </c>
      <c r="M18">
        <v>20.5</v>
      </c>
      <c r="N18">
        <v>14</v>
      </c>
      <c r="O18">
        <v>5.5</v>
      </c>
      <c r="P18">
        <v>5.5</v>
      </c>
      <c r="Q18">
        <v>5</v>
      </c>
      <c r="R18">
        <v>4</v>
      </c>
      <c r="S18" s="81">
        <f t="shared" si="2"/>
        <v>44.771642811047265</v>
      </c>
      <c r="T18" s="82">
        <f t="shared" si="3"/>
        <v>14.251256527445785</v>
      </c>
      <c r="U18" s="82">
        <f t="shared" si="4"/>
        <v>0.14251256527445785</v>
      </c>
      <c r="V18" s="83">
        <f t="shared" si="5"/>
        <v>1.5951304171385211E-2</v>
      </c>
      <c r="W18" s="83">
        <f t="shared" si="0"/>
        <v>0.35092869177047464</v>
      </c>
      <c r="X18" s="83">
        <f t="shared" si="1"/>
        <v>0.35092869177047464</v>
      </c>
      <c r="Y18">
        <v>4</v>
      </c>
      <c r="Z18" t="s">
        <v>291</v>
      </c>
    </row>
    <row r="19" spans="1:26" x14ac:dyDescent="0.25">
      <c r="A19" s="1">
        <v>44874</v>
      </c>
      <c r="B19" t="s">
        <v>76</v>
      </c>
      <c r="C19">
        <v>2</v>
      </c>
      <c r="D19">
        <v>3</v>
      </c>
      <c r="E19">
        <v>7</v>
      </c>
      <c r="F19" t="s">
        <v>36</v>
      </c>
      <c r="G19" s="2" t="s">
        <v>170</v>
      </c>
      <c r="H19" s="2" t="s">
        <v>211</v>
      </c>
      <c r="I19" t="s">
        <v>37</v>
      </c>
      <c r="J19" t="s">
        <v>33</v>
      </c>
      <c r="K19">
        <v>34</v>
      </c>
      <c r="L19">
        <v>26</v>
      </c>
      <c r="M19">
        <v>30</v>
      </c>
      <c r="N19">
        <v>17</v>
      </c>
      <c r="O19">
        <v>3</v>
      </c>
      <c r="P19">
        <v>1.5</v>
      </c>
      <c r="Q19">
        <v>6</v>
      </c>
      <c r="R19">
        <v>4</v>
      </c>
      <c r="S19" s="81">
        <f t="shared" si="2"/>
        <v>54.963624334645182</v>
      </c>
      <c r="T19" s="82">
        <f t="shared" si="3"/>
        <v>17.495465006209535</v>
      </c>
      <c r="U19" s="82">
        <f t="shared" si="4"/>
        <v>0.17495465006209535</v>
      </c>
      <c r="V19" s="83">
        <f t="shared" si="5"/>
        <v>2.4040354154030788E-2</v>
      </c>
      <c r="W19" s="83">
        <f t="shared" si="0"/>
        <v>0.14424212492418473</v>
      </c>
      <c r="X19" s="83">
        <f t="shared" si="1"/>
        <v>0.28848424984836946</v>
      </c>
      <c r="Y19">
        <v>4</v>
      </c>
      <c r="Z19" t="s">
        <v>291</v>
      </c>
    </row>
    <row r="20" spans="1:26" x14ac:dyDescent="0.25">
      <c r="A20" s="1">
        <v>44874</v>
      </c>
      <c r="B20" t="s">
        <v>76</v>
      </c>
      <c r="C20">
        <v>2</v>
      </c>
      <c r="D20">
        <v>3</v>
      </c>
      <c r="E20">
        <v>8</v>
      </c>
      <c r="F20" t="s">
        <v>36</v>
      </c>
      <c r="G20" s="2" t="s">
        <v>170</v>
      </c>
      <c r="H20" s="2" t="s">
        <v>211</v>
      </c>
      <c r="I20" t="s">
        <v>37</v>
      </c>
      <c r="J20" t="s">
        <v>33</v>
      </c>
      <c r="K20">
        <v>34</v>
      </c>
      <c r="L20">
        <v>26</v>
      </c>
      <c r="M20">
        <v>21</v>
      </c>
      <c r="N20">
        <v>9</v>
      </c>
      <c r="O20">
        <v>3</v>
      </c>
      <c r="P20">
        <v>1.5</v>
      </c>
      <c r="Q20">
        <v>6</v>
      </c>
      <c r="R20">
        <v>4</v>
      </c>
      <c r="S20" s="81">
        <f t="shared" si="2"/>
        <v>48.518037882832814</v>
      </c>
      <c r="T20" s="82">
        <f t="shared" si="3"/>
        <v>15.443771116345358</v>
      </c>
      <c r="U20" s="82">
        <f t="shared" si="4"/>
        <v>0.15443771116345359</v>
      </c>
      <c r="V20" s="83">
        <f t="shared" si="5"/>
        <v>1.8732536801916083E-2</v>
      </c>
      <c r="W20" s="83">
        <f t="shared" si="0"/>
        <v>0.1123952208114965</v>
      </c>
      <c r="X20" s="83">
        <f t="shared" si="1"/>
        <v>0.224790441622993</v>
      </c>
      <c r="Y20">
        <v>4</v>
      </c>
      <c r="Z20" t="s">
        <v>291</v>
      </c>
    </row>
    <row r="21" spans="1:26" x14ac:dyDescent="0.25">
      <c r="A21" s="1">
        <v>44874</v>
      </c>
      <c r="B21" t="s">
        <v>76</v>
      </c>
      <c r="C21">
        <v>2</v>
      </c>
      <c r="D21">
        <v>3</v>
      </c>
      <c r="E21">
        <v>9</v>
      </c>
      <c r="F21" t="s">
        <v>56</v>
      </c>
      <c r="G21" s="2" t="s">
        <v>175</v>
      </c>
      <c r="H21" s="2" t="s">
        <v>214</v>
      </c>
      <c r="I21" t="s">
        <v>32</v>
      </c>
      <c r="J21" t="s">
        <v>80</v>
      </c>
      <c r="K21">
        <v>18.5</v>
      </c>
      <c r="L21">
        <v>17.5</v>
      </c>
      <c r="M21">
        <v>18.5</v>
      </c>
      <c r="N21">
        <v>20</v>
      </c>
      <c r="O21">
        <v>5</v>
      </c>
      <c r="P21">
        <v>2.5</v>
      </c>
      <c r="Q21">
        <v>8</v>
      </c>
      <c r="R21">
        <v>6</v>
      </c>
      <c r="S21" s="81">
        <f t="shared" si="2"/>
        <v>37.292760691587318</v>
      </c>
      <c r="T21" s="82">
        <f t="shared" si="3"/>
        <v>11.870654411218503</v>
      </c>
      <c r="U21" s="82">
        <f t="shared" si="4"/>
        <v>0.11870654411218502</v>
      </c>
      <c r="V21" s="83">
        <f t="shared" si="5"/>
        <v>1.1067236855252674E-2</v>
      </c>
      <c r="W21" s="83">
        <f t="shared" si="0"/>
        <v>0.11067236855252674</v>
      </c>
      <c r="X21" s="83">
        <f t="shared" si="1"/>
        <v>0.22134473710505348</v>
      </c>
      <c r="Y21">
        <v>4</v>
      </c>
      <c r="Z21" t="s">
        <v>291</v>
      </c>
    </row>
    <row r="22" spans="1:26" x14ac:dyDescent="0.25">
      <c r="A22" s="1">
        <v>44874</v>
      </c>
      <c r="B22" t="s">
        <v>76</v>
      </c>
      <c r="C22">
        <v>2</v>
      </c>
      <c r="D22">
        <v>3</v>
      </c>
      <c r="E22">
        <v>10</v>
      </c>
      <c r="F22" t="s">
        <v>17</v>
      </c>
      <c r="G22" s="2" t="s">
        <v>336</v>
      </c>
      <c r="H22" s="2" t="s">
        <v>335</v>
      </c>
      <c r="I22" t="s">
        <v>18</v>
      </c>
      <c r="J22" t="s">
        <v>80</v>
      </c>
      <c r="K22">
        <v>20.5</v>
      </c>
      <c r="L22">
        <v>14.5</v>
      </c>
      <c r="M22">
        <v>11.5</v>
      </c>
      <c r="N22">
        <v>14.5</v>
      </c>
      <c r="O22">
        <v>2.5</v>
      </c>
      <c r="P22">
        <v>1.8</v>
      </c>
      <c r="Q22">
        <v>3</v>
      </c>
      <c r="R22">
        <v>3</v>
      </c>
      <c r="S22" s="81">
        <f t="shared" si="2"/>
        <v>31.192947920964443</v>
      </c>
      <c r="T22" s="82">
        <f t="shared" si="3"/>
        <v>9.9290237024591015</v>
      </c>
      <c r="U22" s="82">
        <f t="shared" si="4"/>
        <v>9.9290237024591013E-2</v>
      </c>
      <c r="V22" s="83">
        <f t="shared" si="5"/>
        <v>7.7428879814207072E-3</v>
      </c>
      <c r="W22" s="83">
        <f t="shared" si="0"/>
        <v>5.5748793466229095E-2</v>
      </c>
      <c r="X22" s="83">
        <f t="shared" si="1"/>
        <v>7.7428879814207069E-2</v>
      </c>
      <c r="Y22">
        <v>4</v>
      </c>
      <c r="Z22" t="s">
        <v>291</v>
      </c>
    </row>
    <row r="23" spans="1:26" x14ac:dyDescent="0.25">
      <c r="A23" s="1">
        <v>44874</v>
      </c>
      <c r="B23" t="s">
        <v>76</v>
      </c>
      <c r="C23">
        <v>2</v>
      </c>
      <c r="D23">
        <v>3</v>
      </c>
      <c r="E23">
        <v>11</v>
      </c>
      <c r="F23" t="s">
        <v>84</v>
      </c>
      <c r="G23" s="2" t="s">
        <v>161</v>
      </c>
      <c r="H23" s="2" t="s">
        <v>221</v>
      </c>
      <c r="I23" t="s">
        <v>21</v>
      </c>
      <c r="J23" t="s">
        <v>80</v>
      </c>
      <c r="K23">
        <v>22.5</v>
      </c>
      <c r="L23">
        <v>17</v>
      </c>
      <c r="M23">
        <v>14</v>
      </c>
      <c r="N23">
        <v>11</v>
      </c>
      <c r="O23">
        <v>2.5</v>
      </c>
      <c r="P23">
        <v>2.5</v>
      </c>
      <c r="Q23">
        <v>6</v>
      </c>
      <c r="R23">
        <v>5</v>
      </c>
      <c r="S23" s="81">
        <f t="shared" si="2"/>
        <v>33.350412291304586</v>
      </c>
      <c r="T23" s="82">
        <f t="shared" si="3"/>
        <v>10.615765940627657</v>
      </c>
      <c r="U23" s="82">
        <f t="shared" si="4"/>
        <v>0.10615765940627657</v>
      </c>
      <c r="V23" s="83">
        <f t="shared" si="5"/>
        <v>8.8510042726980299E-3</v>
      </c>
      <c r="W23" s="83">
        <f t="shared" si="0"/>
        <v>8.8510042726980293E-2</v>
      </c>
      <c r="X23" s="83">
        <f t="shared" si="1"/>
        <v>8.8510042726980293E-2</v>
      </c>
      <c r="Y23">
        <v>4</v>
      </c>
      <c r="Z23" t="s">
        <v>291</v>
      </c>
    </row>
    <row r="24" spans="1:26" x14ac:dyDescent="0.25">
      <c r="A24" s="1">
        <v>44874</v>
      </c>
      <c r="B24" t="s">
        <v>76</v>
      </c>
      <c r="C24">
        <v>2</v>
      </c>
      <c r="D24">
        <v>3</v>
      </c>
      <c r="E24">
        <v>12</v>
      </c>
      <c r="F24" t="s">
        <v>85</v>
      </c>
      <c r="G24" s="2" t="s">
        <v>165</v>
      </c>
      <c r="H24" s="2" t="s">
        <v>222</v>
      </c>
      <c r="I24" t="s">
        <v>29</v>
      </c>
      <c r="J24" t="s">
        <v>86</v>
      </c>
      <c r="K24">
        <v>36</v>
      </c>
      <c r="O24">
        <v>7</v>
      </c>
      <c r="P24">
        <v>4</v>
      </c>
      <c r="Q24">
        <v>4</v>
      </c>
      <c r="R24">
        <v>5</v>
      </c>
      <c r="S24" s="81">
        <f t="shared" si="2"/>
        <v>36</v>
      </c>
      <c r="T24" s="82">
        <f t="shared" si="3"/>
        <v>11.459155902616464</v>
      </c>
      <c r="U24" s="82">
        <f t="shared" si="4"/>
        <v>0.11459155902616464</v>
      </c>
      <c r="V24" s="83">
        <f t="shared" si="5"/>
        <v>1.0313240312354817E-2</v>
      </c>
      <c r="W24" s="83">
        <f t="shared" si="0"/>
        <v>0.24751776749651561</v>
      </c>
      <c r="X24" s="83">
        <f t="shared" si="1"/>
        <v>0.43315609311890235</v>
      </c>
      <c r="Y24">
        <v>6</v>
      </c>
      <c r="Z24" t="s">
        <v>291</v>
      </c>
    </row>
    <row r="25" spans="1:26" x14ac:dyDescent="0.25">
      <c r="A25" s="1">
        <v>44874</v>
      </c>
      <c r="B25" t="s">
        <v>76</v>
      </c>
      <c r="C25">
        <v>2</v>
      </c>
      <c r="D25">
        <v>4</v>
      </c>
      <c r="E25">
        <v>13</v>
      </c>
      <c r="F25" t="s">
        <v>17</v>
      </c>
      <c r="G25" s="2" t="s">
        <v>336</v>
      </c>
      <c r="H25" s="2" t="s">
        <v>335</v>
      </c>
      <c r="I25" t="s">
        <v>18</v>
      </c>
      <c r="J25" t="s">
        <v>80</v>
      </c>
      <c r="K25">
        <v>22</v>
      </c>
      <c r="L25">
        <v>16.5</v>
      </c>
      <c r="M25">
        <v>21</v>
      </c>
      <c r="O25">
        <v>1.5</v>
      </c>
      <c r="P25">
        <v>0.25</v>
      </c>
      <c r="Q25">
        <v>3</v>
      </c>
      <c r="R25">
        <v>3</v>
      </c>
      <c r="S25" s="81">
        <f t="shared" si="2"/>
        <v>34.601300553591912</v>
      </c>
      <c r="T25" s="82">
        <f t="shared" si="3"/>
        <v>11.013936041024975</v>
      </c>
      <c r="U25" s="82">
        <f t="shared" si="4"/>
        <v>0.11013936041024974</v>
      </c>
      <c r="V25" s="83">
        <f t="shared" si="5"/>
        <v>9.5274127808385838E-3</v>
      </c>
      <c r="W25" s="83">
        <f t="shared" si="0"/>
        <v>9.5274127808385838E-3</v>
      </c>
      <c r="X25" s="83">
        <f t="shared" si="1"/>
        <v>5.7164476685031503E-2</v>
      </c>
      <c r="Y25">
        <v>4</v>
      </c>
      <c r="Z25" t="s">
        <v>291</v>
      </c>
    </row>
    <row r="26" spans="1:26" x14ac:dyDescent="0.25">
      <c r="A26" s="1">
        <v>44874</v>
      </c>
      <c r="B26" t="s">
        <v>76</v>
      </c>
      <c r="C26">
        <v>2</v>
      </c>
      <c r="D26">
        <v>4</v>
      </c>
      <c r="E26">
        <v>14</v>
      </c>
      <c r="F26" t="s">
        <v>36</v>
      </c>
      <c r="G26" s="2" t="s">
        <v>170</v>
      </c>
      <c r="H26" s="2" t="s">
        <v>211</v>
      </c>
      <c r="I26" t="s">
        <v>37</v>
      </c>
      <c r="J26" t="s">
        <v>80</v>
      </c>
      <c r="K26">
        <v>22</v>
      </c>
      <c r="L26">
        <v>16.5</v>
      </c>
      <c r="M26">
        <v>21</v>
      </c>
      <c r="O26">
        <v>4</v>
      </c>
      <c r="P26">
        <v>1.7</v>
      </c>
      <c r="Q26">
        <v>5</v>
      </c>
      <c r="R26">
        <v>4.5</v>
      </c>
      <c r="S26" s="81">
        <f t="shared" si="2"/>
        <v>34.601300553591912</v>
      </c>
      <c r="T26" s="82">
        <f t="shared" si="3"/>
        <v>11.013936041024975</v>
      </c>
      <c r="U26" s="82">
        <f t="shared" si="4"/>
        <v>0.11013936041024974</v>
      </c>
      <c r="V26" s="83">
        <f t="shared" si="5"/>
        <v>9.5274127808385838E-3</v>
      </c>
      <c r="W26" s="83">
        <f t="shared" si="0"/>
        <v>6.4786406909702374E-2</v>
      </c>
      <c r="X26" s="83">
        <f t="shared" si="1"/>
        <v>0.15243860449341734</v>
      </c>
      <c r="Y26">
        <v>4</v>
      </c>
      <c r="Z26" t="s">
        <v>291</v>
      </c>
    </row>
    <row r="27" spans="1:26" x14ac:dyDescent="0.25">
      <c r="A27" s="1">
        <v>44874</v>
      </c>
      <c r="B27" t="s">
        <v>76</v>
      </c>
      <c r="C27">
        <v>2</v>
      </c>
      <c r="D27">
        <v>4</v>
      </c>
      <c r="E27">
        <v>15</v>
      </c>
      <c r="F27" t="s">
        <v>82</v>
      </c>
      <c r="G27" s="2" t="s">
        <v>160</v>
      </c>
      <c r="H27" s="2" t="s">
        <v>220</v>
      </c>
      <c r="I27" t="s">
        <v>23</v>
      </c>
      <c r="J27" t="s">
        <v>80</v>
      </c>
      <c r="K27">
        <v>19</v>
      </c>
      <c r="L27">
        <v>13</v>
      </c>
      <c r="M27">
        <v>13</v>
      </c>
      <c r="N27">
        <v>12.5</v>
      </c>
      <c r="O27">
        <v>4</v>
      </c>
      <c r="P27">
        <v>3</v>
      </c>
      <c r="Q27">
        <v>5</v>
      </c>
      <c r="R27">
        <v>4.5</v>
      </c>
      <c r="S27" s="81">
        <f t="shared" si="2"/>
        <v>29.244657631779518</v>
      </c>
      <c r="T27" s="82">
        <f t="shared" si="3"/>
        <v>9.3088636422556643</v>
      </c>
      <c r="U27" s="82">
        <f t="shared" si="4"/>
        <v>9.3088636422556645E-2</v>
      </c>
      <c r="V27" s="83">
        <f t="shared" si="5"/>
        <v>6.8058632539671751E-3</v>
      </c>
      <c r="W27" s="83">
        <f t="shared" si="0"/>
        <v>8.1670359047606098E-2</v>
      </c>
      <c r="X27" s="83">
        <f t="shared" si="1"/>
        <v>0.1088938120634748</v>
      </c>
      <c r="Y27">
        <v>4</v>
      </c>
      <c r="Z27" t="s">
        <v>291</v>
      </c>
    </row>
    <row r="28" spans="1:26" x14ac:dyDescent="0.25">
      <c r="A28" s="1">
        <v>44874</v>
      </c>
      <c r="B28" t="s">
        <v>76</v>
      </c>
      <c r="C28">
        <v>2</v>
      </c>
      <c r="D28">
        <v>5</v>
      </c>
      <c r="E28">
        <v>16</v>
      </c>
      <c r="F28" t="s">
        <v>41</v>
      </c>
      <c r="G28" s="2" t="s">
        <v>167</v>
      </c>
      <c r="H28" s="2" t="s">
        <v>213</v>
      </c>
      <c r="I28" t="s">
        <v>42</v>
      </c>
      <c r="J28" t="s">
        <v>80</v>
      </c>
      <c r="K28">
        <v>25.5</v>
      </c>
      <c r="O28">
        <v>6.5</v>
      </c>
      <c r="P28">
        <v>6</v>
      </c>
      <c r="Q28">
        <v>2</v>
      </c>
      <c r="R28">
        <v>2</v>
      </c>
      <c r="S28" s="81">
        <f t="shared" si="2"/>
        <v>25.5</v>
      </c>
      <c r="T28" s="82">
        <f t="shared" si="3"/>
        <v>8.1169020976866619</v>
      </c>
      <c r="U28" s="82">
        <f t="shared" si="4"/>
        <v>8.1169020976866624E-2</v>
      </c>
      <c r="V28" s="83">
        <f t="shared" si="5"/>
        <v>5.1745250872752471E-3</v>
      </c>
      <c r="W28" s="83">
        <f t="shared" si="0"/>
        <v>0.12418860209460593</v>
      </c>
      <c r="X28" s="83">
        <f t="shared" si="1"/>
        <v>0.13453765226915643</v>
      </c>
      <c r="Y28">
        <v>4</v>
      </c>
      <c r="Z28" t="s">
        <v>291</v>
      </c>
    </row>
    <row r="29" spans="1:26" x14ac:dyDescent="0.25">
      <c r="A29" s="1">
        <v>44874</v>
      </c>
      <c r="B29" t="s">
        <v>76</v>
      </c>
      <c r="C29">
        <v>2</v>
      </c>
      <c r="D29">
        <v>5</v>
      </c>
      <c r="E29">
        <v>17</v>
      </c>
      <c r="F29" t="s">
        <v>50</v>
      </c>
      <c r="G29" s="2" t="s">
        <v>158</v>
      </c>
      <c r="H29" s="2" t="s">
        <v>223</v>
      </c>
      <c r="I29" t="s">
        <v>32</v>
      </c>
      <c r="J29" t="s">
        <v>80</v>
      </c>
      <c r="K29">
        <v>18.5</v>
      </c>
      <c r="L29">
        <v>12</v>
      </c>
      <c r="O29">
        <v>4</v>
      </c>
      <c r="P29">
        <v>1.5</v>
      </c>
      <c r="Q29">
        <v>4</v>
      </c>
      <c r="R29">
        <v>4</v>
      </c>
      <c r="S29" s="81">
        <f t="shared" si="2"/>
        <v>22.051077071199945</v>
      </c>
      <c r="T29" s="82">
        <f t="shared" si="3"/>
        <v>7.0190758327636509</v>
      </c>
      <c r="U29" s="82">
        <f t="shared" si="4"/>
        <v>7.0190758327636507E-2</v>
      </c>
      <c r="V29" s="83">
        <f t="shared" si="5"/>
        <v>3.869454553921705E-3</v>
      </c>
      <c r="W29" s="83">
        <f t="shared" si="0"/>
        <v>2.321672732353023E-2</v>
      </c>
      <c r="X29" s="83">
        <f t="shared" si="1"/>
        <v>6.191127286274728E-2</v>
      </c>
      <c r="Y29">
        <v>4</v>
      </c>
      <c r="Z29" t="s">
        <v>291</v>
      </c>
    </row>
    <row r="30" spans="1:26" x14ac:dyDescent="0.25">
      <c r="A30" s="1">
        <v>44874</v>
      </c>
      <c r="B30" t="s">
        <v>76</v>
      </c>
      <c r="C30">
        <v>2</v>
      </c>
      <c r="D30">
        <v>5</v>
      </c>
      <c r="E30">
        <v>18</v>
      </c>
      <c r="F30" t="s">
        <v>322</v>
      </c>
      <c r="G30" s="2" t="s">
        <v>333</v>
      </c>
      <c r="H30" s="52" t="s">
        <v>332</v>
      </c>
      <c r="I30" t="s">
        <v>34</v>
      </c>
      <c r="J30" t="s">
        <v>80</v>
      </c>
      <c r="K30">
        <v>26.5</v>
      </c>
      <c r="L30">
        <v>19</v>
      </c>
      <c r="O30">
        <v>7</v>
      </c>
      <c r="P30">
        <v>6</v>
      </c>
      <c r="Q30">
        <v>4</v>
      </c>
      <c r="R30">
        <v>3</v>
      </c>
      <c r="S30" s="81">
        <f t="shared" si="2"/>
        <v>32.607514471360737</v>
      </c>
      <c r="T30" s="82">
        <f t="shared" si="3"/>
        <v>10.379294220115144</v>
      </c>
      <c r="U30" s="82">
        <f t="shared" si="4"/>
        <v>0.10379294220115144</v>
      </c>
      <c r="V30" s="83">
        <f t="shared" si="5"/>
        <v>8.461074662122885E-3</v>
      </c>
      <c r="W30" s="83">
        <f t="shared" si="0"/>
        <v>0.20306579189094925</v>
      </c>
      <c r="X30" s="83">
        <f t="shared" si="1"/>
        <v>0.23691009053944079</v>
      </c>
      <c r="Y30">
        <v>4</v>
      </c>
      <c r="Z30" t="s">
        <v>291</v>
      </c>
    </row>
    <row r="31" spans="1:26" x14ac:dyDescent="0.25">
      <c r="A31" s="1">
        <v>44874</v>
      </c>
      <c r="B31" t="s">
        <v>76</v>
      </c>
      <c r="C31">
        <v>2</v>
      </c>
      <c r="D31">
        <v>5</v>
      </c>
      <c r="E31">
        <v>19</v>
      </c>
      <c r="F31" t="s">
        <v>41</v>
      </c>
      <c r="G31" s="2" t="s">
        <v>167</v>
      </c>
      <c r="H31" s="2" t="s">
        <v>213</v>
      </c>
      <c r="I31" t="s">
        <v>42</v>
      </c>
      <c r="J31" t="s">
        <v>80</v>
      </c>
      <c r="K31">
        <v>16</v>
      </c>
      <c r="L31">
        <v>7</v>
      </c>
      <c r="O31">
        <v>4</v>
      </c>
      <c r="P31">
        <v>1.5</v>
      </c>
      <c r="Q31">
        <v>3</v>
      </c>
      <c r="R31">
        <v>3</v>
      </c>
      <c r="S31" s="81">
        <f t="shared" si="2"/>
        <v>17.464249196572979</v>
      </c>
      <c r="T31" s="82">
        <f t="shared" si="3"/>
        <v>5.5590431740465025</v>
      </c>
      <c r="U31" s="82">
        <f t="shared" si="4"/>
        <v>5.5590431740465025E-2</v>
      </c>
      <c r="V31" s="83">
        <f t="shared" si="5"/>
        <v>2.4271128821514031E-3</v>
      </c>
      <c r="W31" s="83">
        <f t="shared" si="0"/>
        <v>1.4562677292908419E-2</v>
      </c>
      <c r="X31" s="83">
        <f t="shared" si="1"/>
        <v>3.8833806114422449E-2</v>
      </c>
      <c r="Y31">
        <v>4</v>
      </c>
      <c r="Z31" t="s">
        <v>291</v>
      </c>
    </row>
    <row r="32" spans="1:26" x14ac:dyDescent="0.25">
      <c r="A32" s="1">
        <v>44874</v>
      </c>
      <c r="B32" t="s">
        <v>76</v>
      </c>
      <c r="C32">
        <v>3</v>
      </c>
      <c r="D32">
        <v>1</v>
      </c>
      <c r="E32">
        <v>1</v>
      </c>
      <c r="F32" t="s">
        <v>56</v>
      </c>
      <c r="G32" s="2" t="s">
        <v>175</v>
      </c>
      <c r="H32" s="2" t="s">
        <v>214</v>
      </c>
      <c r="I32" t="s">
        <v>32</v>
      </c>
      <c r="J32" t="s">
        <v>80</v>
      </c>
      <c r="K32">
        <v>23</v>
      </c>
      <c r="L32">
        <v>20</v>
      </c>
      <c r="M32">
        <v>145</v>
      </c>
      <c r="N32">
        <v>14</v>
      </c>
      <c r="O32">
        <v>4</v>
      </c>
      <c r="P32">
        <v>1.5</v>
      </c>
      <c r="Q32">
        <v>5</v>
      </c>
      <c r="R32">
        <v>4.5</v>
      </c>
      <c r="S32" s="81">
        <f t="shared" si="2"/>
        <v>148.82876066137217</v>
      </c>
      <c r="T32" s="82">
        <f t="shared" si="3"/>
        <v>47.373665866995999</v>
      </c>
      <c r="U32" s="82">
        <f t="shared" si="4"/>
        <v>0.47373665866996001</v>
      </c>
      <c r="V32" s="83">
        <f t="shared" si="5"/>
        <v>0.1762640994742741</v>
      </c>
      <c r="W32" s="83">
        <f t="shared" si="0"/>
        <v>1.0575845968456445</v>
      </c>
      <c r="X32" s="83">
        <f t="shared" si="1"/>
        <v>2.8202255915883856</v>
      </c>
      <c r="Y32">
        <v>4</v>
      </c>
      <c r="Z32" t="s">
        <v>291</v>
      </c>
    </row>
    <row r="33" spans="1:26" x14ac:dyDescent="0.25">
      <c r="A33" s="1">
        <v>44874</v>
      </c>
      <c r="B33" t="s">
        <v>76</v>
      </c>
      <c r="C33">
        <v>3</v>
      </c>
      <c r="D33">
        <v>1</v>
      </c>
      <c r="E33">
        <v>2</v>
      </c>
      <c r="F33" t="s">
        <v>70</v>
      </c>
      <c r="G33" s="2" t="s">
        <v>169</v>
      </c>
      <c r="H33" s="2" t="s">
        <v>224</v>
      </c>
      <c r="I33" t="s">
        <v>32</v>
      </c>
      <c r="J33" t="s">
        <v>73</v>
      </c>
      <c r="K33">
        <v>81</v>
      </c>
      <c r="L33">
        <v>91</v>
      </c>
      <c r="M33">
        <v>104.5</v>
      </c>
      <c r="N33">
        <v>47</v>
      </c>
      <c r="O33">
        <v>12</v>
      </c>
      <c r="P33">
        <v>1.7</v>
      </c>
      <c r="Q33">
        <v>10</v>
      </c>
      <c r="R33">
        <v>12</v>
      </c>
      <c r="S33" s="81">
        <f t="shared" si="2"/>
        <v>167.24607618715604</v>
      </c>
      <c r="T33" s="82">
        <f t="shared" si="3"/>
        <v>53.236079475819224</v>
      </c>
      <c r="U33" s="82">
        <f t="shared" si="4"/>
        <v>0.5323607947581922</v>
      </c>
      <c r="V33" s="83">
        <f t="shared" si="5"/>
        <v>0.22258813509795888</v>
      </c>
      <c r="W33" s="83">
        <f t="shared" si="0"/>
        <v>1.5135993186661203</v>
      </c>
      <c r="X33" s="83">
        <f t="shared" si="1"/>
        <v>10.684230484702027</v>
      </c>
      <c r="Y33">
        <v>4</v>
      </c>
      <c r="Z33" t="s">
        <v>291</v>
      </c>
    </row>
    <row r="34" spans="1:26" x14ac:dyDescent="0.25">
      <c r="A34" s="1">
        <v>44874</v>
      </c>
      <c r="B34" t="s">
        <v>76</v>
      </c>
      <c r="C34">
        <v>3</v>
      </c>
      <c r="D34">
        <v>2</v>
      </c>
      <c r="E34">
        <v>3</v>
      </c>
      <c r="F34" t="s">
        <v>322</v>
      </c>
      <c r="G34" s="2" t="s">
        <v>333</v>
      </c>
      <c r="H34" s="52" t="s">
        <v>332</v>
      </c>
      <c r="I34" t="s">
        <v>34</v>
      </c>
      <c r="J34" t="s">
        <v>80</v>
      </c>
      <c r="K34">
        <v>30</v>
      </c>
      <c r="L34">
        <v>28</v>
      </c>
      <c r="O34">
        <v>5</v>
      </c>
      <c r="P34">
        <v>1.7</v>
      </c>
      <c r="Q34">
        <v>4</v>
      </c>
      <c r="R34">
        <v>4</v>
      </c>
      <c r="S34" s="81">
        <f t="shared" si="2"/>
        <v>41.036569057366385</v>
      </c>
      <c r="T34" s="82">
        <f t="shared" si="3"/>
        <v>13.062345626023561</v>
      </c>
      <c r="U34" s="82">
        <f t="shared" si="4"/>
        <v>0.13062345626023561</v>
      </c>
      <c r="V34" s="83">
        <f t="shared" si="5"/>
        <v>1.3400846208337591E-2</v>
      </c>
      <c r="W34" s="83">
        <f t="shared" ref="W34:W65" si="6">+(V34*P34)*Y34</f>
        <v>9.1125754216695623E-2</v>
      </c>
      <c r="X34" s="83">
        <f t="shared" ref="X34:X65" si="7">+(V34*O34)*Y34</f>
        <v>0.26801692416675182</v>
      </c>
      <c r="Y34">
        <v>4</v>
      </c>
      <c r="Z34" t="s">
        <v>291</v>
      </c>
    </row>
    <row r="35" spans="1:26" x14ac:dyDescent="0.25">
      <c r="A35" s="1">
        <v>44874</v>
      </c>
      <c r="B35" t="s">
        <v>76</v>
      </c>
      <c r="C35">
        <v>3</v>
      </c>
      <c r="D35">
        <v>2</v>
      </c>
      <c r="E35">
        <v>4</v>
      </c>
      <c r="F35" t="s">
        <v>56</v>
      </c>
      <c r="G35" s="2" t="s">
        <v>175</v>
      </c>
      <c r="H35" s="2" t="s">
        <v>214</v>
      </c>
      <c r="I35" t="s">
        <v>32</v>
      </c>
      <c r="J35" t="s">
        <v>80</v>
      </c>
      <c r="K35">
        <v>16.5</v>
      </c>
      <c r="L35">
        <v>13</v>
      </c>
      <c r="M35">
        <v>11</v>
      </c>
      <c r="N35">
        <v>9</v>
      </c>
      <c r="O35">
        <v>7</v>
      </c>
      <c r="P35">
        <v>2</v>
      </c>
      <c r="Q35">
        <v>4</v>
      </c>
      <c r="R35">
        <v>3</v>
      </c>
      <c r="S35" s="81">
        <f t="shared" si="2"/>
        <v>25.362373705944798</v>
      </c>
      <c r="T35" s="82">
        <f t="shared" si="3"/>
        <v>8.0730942876900542</v>
      </c>
      <c r="U35" s="82">
        <f t="shared" si="4"/>
        <v>8.0730942876900538E-2</v>
      </c>
      <c r="V35" s="83">
        <f t="shared" si="5"/>
        <v>5.1188208571930835E-3</v>
      </c>
      <c r="W35" s="83">
        <f t="shared" si="6"/>
        <v>4.0950566857544668E-2</v>
      </c>
      <c r="X35" s="83">
        <f t="shared" si="7"/>
        <v>0.14332698400140634</v>
      </c>
      <c r="Y35">
        <v>4</v>
      </c>
      <c r="Z35" t="s">
        <v>291</v>
      </c>
    </row>
    <row r="36" spans="1:26" x14ac:dyDescent="0.25">
      <c r="A36" s="1">
        <v>44874</v>
      </c>
      <c r="B36" t="s">
        <v>76</v>
      </c>
      <c r="C36">
        <v>3</v>
      </c>
      <c r="D36">
        <v>2</v>
      </c>
      <c r="E36">
        <v>5</v>
      </c>
      <c r="F36" t="s">
        <v>149</v>
      </c>
      <c r="G36" s="2" t="s">
        <v>49</v>
      </c>
      <c r="H36" s="2" t="s">
        <v>225</v>
      </c>
      <c r="I36" t="s">
        <v>37</v>
      </c>
      <c r="J36" t="s">
        <v>80</v>
      </c>
      <c r="K36">
        <v>8.5</v>
      </c>
      <c r="L36">
        <v>8.5</v>
      </c>
      <c r="M36">
        <v>7.5</v>
      </c>
      <c r="N36">
        <v>8</v>
      </c>
      <c r="O36">
        <v>2.5</v>
      </c>
      <c r="P36">
        <v>2.5</v>
      </c>
      <c r="Q36">
        <v>4</v>
      </c>
      <c r="R36">
        <v>3</v>
      </c>
      <c r="S36" s="81">
        <f t="shared" si="2"/>
        <v>16.27114009527298</v>
      </c>
      <c r="T36" s="82">
        <f t="shared" si="3"/>
        <v>5.1792647518068549</v>
      </c>
      <c r="U36" s="82">
        <f t="shared" si="4"/>
        <v>5.1792647518068551E-2</v>
      </c>
      <c r="V36" s="83">
        <f t="shared" si="5"/>
        <v>2.1068135591789643E-3</v>
      </c>
      <c r="W36" s="83">
        <f t="shared" si="6"/>
        <v>2.1068135591789643E-2</v>
      </c>
      <c r="X36" s="83">
        <f t="shared" si="7"/>
        <v>2.1068135591789643E-2</v>
      </c>
      <c r="Y36">
        <v>4</v>
      </c>
      <c r="Z36" t="s">
        <v>291</v>
      </c>
    </row>
    <row r="37" spans="1:26" x14ac:dyDescent="0.25">
      <c r="A37" s="1">
        <v>44874</v>
      </c>
      <c r="B37" t="s">
        <v>76</v>
      </c>
      <c r="C37">
        <v>3</v>
      </c>
      <c r="D37">
        <v>2</v>
      </c>
      <c r="E37">
        <v>6</v>
      </c>
      <c r="F37" t="s">
        <v>149</v>
      </c>
      <c r="G37" s="2" t="s">
        <v>173</v>
      </c>
      <c r="H37" s="2" t="s">
        <v>226</v>
      </c>
      <c r="I37" t="s">
        <v>87</v>
      </c>
      <c r="J37" t="s">
        <v>80</v>
      </c>
      <c r="K37">
        <v>30</v>
      </c>
      <c r="L37">
        <v>28</v>
      </c>
      <c r="M37">
        <v>12</v>
      </c>
      <c r="N37">
        <v>8.5</v>
      </c>
      <c r="O37">
        <v>6</v>
      </c>
      <c r="P37">
        <v>1.7</v>
      </c>
      <c r="Q37">
        <v>4</v>
      </c>
      <c r="R37">
        <v>3</v>
      </c>
      <c r="S37" s="81">
        <f t="shared" si="2"/>
        <v>43.591857037754195</v>
      </c>
      <c r="T37" s="82">
        <f t="shared" si="3"/>
        <v>13.875719052227613</v>
      </c>
      <c r="U37" s="82">
        <f t="shared" si="4"/>
        <v>0.13875719052227611</v>
      </c>
      <c r="V37" s="83">
        <f t="shared" si="5"/>
        <v>1.5121709030518701E-2</v>
      </c>
      <c r="W37" s="83">
        <f t="shared" si="6"/>
        <v>0.10282762140752716</v>
      </c>
      <c r="X37" s="83">
        <f t="shared" si="7"/>
        <v>0.36292101673244881</v>
      </c>
      <c r="Y37">
        <v>4</v>
      </c>
      <c r="Z37" t="s">
        <v>291</v>
      </c>
    </row>
    <row r="38" spans="1:26" x14ac:dyDescent="0.25">
      <c r="A38" s="1">
        <v>44874</v>
      </c>
      <c r="B38" t="s">
        <v>76</v>
      </c>
      <c r="C38">
        <v>3</v>
      </c>
      <c r="D38">
        <v>3</v>
      </c>
      <c r="E38">
        <v>7</v>
      </c>
      <c r="F38" t="s">
        <v>30</v>
      </c>
      <c r="G38" s="2" t="s">
        <v>171</v>
      </c>
      <c r="H38" s="2" t="s">
        <v>216</v>
      </c>
      <c r="I38" t="s">
        <v>23</v>
      </c>
      <c r="J38" t="s">
        <v>73</v>
      </c>
      <c r="K38">
        <v>50.5</v>
      </c>
      <c r="L38">
        <v>39.5</v>
      </c>
      <c r="M38">
        <v>24.5</v>
      </c>
      <c r="N38">
        <v>28</v>
      </c>
      <c r="O38">
        <v>5</v>
      </c>
      <c r="P38">
        <v>5</v>
      </c>
      <c r="Q38">
        <v>8</v>
      </c>
      <c r="R38">
        <v>3</v>
      </c>
      <c r="S38" s="81">
        <f t="shared" si="2"/>
        <v>74.126580927491858</v>
      </c>
      <c r="T38" s="82">
        <f t="shared" si="3"/>
        <v>23.595223538223483</v>
      </c>
      <c r="U38" s="82">
        <f t="shared" si="4"/>
        <v>0.23595223538223484</v>
      </c>
      <c r="V38" s="83">
        <f t="shared" si="5"/>
        <v>4.3725831177709604E-2</v>
      </c>
      <c r="W38" s="83">
        <f t="shared" si="6"/>
        <v>0.87451662355419213</v>
      </c>
      <c r="X38" s="83">
        <f t="shared" si="7"/>
        <v>0.87451662355419213</v>
      </c>
      <c r="Y38">
        <v>4</v>
      </c>
      <c r="Z38" t="s">
        <v>291</v>
      </c>
    </row>
    <row r="39" spans="1:26" x14ac:dyDescent="0.25">
      <c r="A39" s="1">
        <v>44874</v>
      </c>
      <c r="B39" t="s">
        <v>76</v>
      </c>
      <c r="C39">
        <v>3</v>
      </c>
      <c r="D39">
        <v>3</v>
      </c>
      <c r="E39">
        <v>8</v>
      </c>
      <c r="F39" t="s">
        <v>56</v>
      </c>
      <c r="G39" s="2" t="s">
        <v>175</v>
      </c>
      <c r="H39" s="2" t="s">
        <v>214</v>
      </c>
      <c r="I39" t="s">
        <v>32</v>
      </c>
      <c r="J39" t="s">
        <v>80</v>
      </c>
      <c r="K39">
        <v>14</v>
      </c>
      <c r="L39">
        <v>9</v>
      </c>
      <c r="M39">
        <v>6</v>
      </c>
      <c r="N39">
        <v>5</v>
      </c>
      <c r="O39">
        <v>5</v>
      </c>
      <c r="P39">
        <v>4</v>
      </c>
      <c r="Q39">
        <v>3</v>
      </c>
      <c r="R39">
        <v>2</v>
      </c>
      <c r="S39" s="81">
        <f t="shared" si="2"/>
        <v>18.384776310850235</v>
      </c>
      <c r="T39" s="82">
        <f t="shared" si="3"/>
        <v>5.8520560550211895</v>
      </c>
      <c r="U39" s="82">
        <f t="shared" si="4"/>
        <v>5.8520560550211896E-2</v>
      </c>
      <c r="V39" s="83">
        <f t="shared" si="5"/>
        <v>2.6897185382530314E-3</v>
      </c>
      <c r="W39" s="83">
        <f t="shared" si="6"/>
        <v>4.3035496612048502E-2</v>
      </c>
      <c r="X39" s="83">
        <f t="shared" si="7"/>
        <v>5.3794370765060627E-2</v>
      </c>
      <c r="Y39">
        <v>4</v>
      </c>
      <c r="Z39" t="s">
        <v>291</v>
      </c>
    </row>
    <row r="40" spans="1:26" x14ac:dyDescent="0.25">
      <c r="A40" s="1">
        <v>44874</v>
      </c>
      <c r="B40" t="s">
        <v>76</v>
      </c>
      <c r="C40">
        <v>3</v>
      </c>
      <c r="D40">
        <v>3</v>
      </c>
      <c r="E40">
        <v>9</v>
      </c>
      <c r="F40" t="s">
        <v>30</v>
      </c>
      <c r="G40" s="2" t="s">
        <v>171</v>
      </c>
      <c r="H40" s="2" t="s">
        <v>216</v>
      </c>
      <c r="I40" t="s">
        <v>23</v>
      </c>
      <c r="J40" t="s">
        <v>73</v>
      </c>
      <c r="K40">
        <v>60.5</v>
      </c>
      <c r="L40">
        <v>37.5</v>
      </c>
      <c r="M40">
        <v>15</v>
      </c>
      <c r="O40">
        <v>7</v>
      </c>
      <c r="P40">
        <v>7</v>
      </c>
      <c r="Q40">
        <v>4</v>
      </c>
      <c r="R40">
        <v>6</v>
      </c>
      <c r="S40" s="81">
        <f t="shared" si="2"/>
        <v>72.742697227969217</v>
      </c>
      <c r="T40" s="82">
        <f t="shared" si="3"/>
        <v>23.154719675336828</v>
      </c>
      <c r="U40" s="82">
        <f t="shared" si="4"/>
        <v>0.2315471967533683</v>
      </c>
      <c r="V40" s="83">
        <f t="shared" si="5"/>
        <v>4.2108419068538218E-2</v>
      </c>
      <c r="W40" s="83">
        <f t="shared" si="6"/>
        <v>1.17903573391907</v>
      </c>
      <c r="X40" s="83">
        <f t="shared" si="7"/>
        <v>1.17903573391907</v>
      </c>
      <c r="Y40">
        <v>4</v>
      </c>
      <c r="Z40" t="s">
        <v>291</v>
      </c>
    </row>
    <row r="41" spans="1:26" x14ac:dyDescent="0.25">
      <c r="A41" s="1">
        <v>44874</v>
      </c>
      <c r="B41" t="s">
        <v>76</v>
      </c>
      <c r="C41">
        <v>3</v>
      </c>
      <c r="D41">
        <v>4</v>
      </c>
      <c r="E41">
        <v>10</v>
      </c>
      <c r="F41" t="s">
        <v>57</v>
      </c>
      <c r="G41" s="2" t="s">
        <v>162</v>
      </c>
      <c r="H41" s="2" t="s">
        <v>227</v>
      </c>
      <c r="I41" t="s">
        <v>48</v>
      </c>
      <c r="J41" t="s">
        <v>73</v>
      </c>
      <c r="K41">
        <v>65</v>
      </c>
      <c r="L41">
        <v>37.5</v>
      </c>
      <c r="M41">
        <v>15</v>
      </c>
      <c r="O41">
        <v>8</v>
      </c>
      <c r="P41">
        <v>2.5</v>
      </c>
      <c r="Q41">
        <v>10</v>
      </c>
      <c r="R41">
        <v>11</v>
      </c>
      <c r="S41" s="81">
        <f t="shared" si="2"/>
        <v>76.526139325069835</v>
      </c>
      <c r="T41" s="82">
        <f t="shared" si="3"/>
        <v>24.359026698647888</v>
      </c>
      <c r="U41" s="82">
        <f t="shared" si="4"/>
        <v>0.24359026698647887</v>
      </c>
      <c r="V41" s="83">
        <f t="shared" si="5"/>
        <v>4.6602556774095603E-2</v>
      </c>
      <c r="W41" s="83">
        <f t="shared" si="6"/>
        <v>0.46602556774095605</v>
      </c>
      <c r="X41" s="83">
        <f t="shared" si="7"/>
        <v>1.4912818167710593</v>
      </c>
      <c r="Y41">
        <v>4</v>
      </c>
      <c r="Z41" t="s">
        <v>291</v>
      </c>
    </row>
    <row r="42" spans="1:26" x14ac:dyDescent="0.25">
      <c r="A42" s="1">
        <v>44874</v>
      </c>
      <c r="B42" t="s">
        <v>76</v>
      </c>
      <c r="C42">
        <v>3</v>
      </c>
      <c r="D42">
        <v>4</v>
      </c>
      <c r="E42">
        <v>11</v>
      </c>
      <c r="F42" t="s">
        <v>56</v>
      </c>
      <c r="G42" s="2" t="s">
        <v>175</v>
      </c>
      <c r="H42" s="2" t="s">
        <v>214</v>
      </c>
      <c r="I42" t="s">
        <v>32</v>
      </c>
      <c r="J42" t="s">
        <v>80</v>
      </c>
      <c r="K42">
        <v>13</v>
      </c>
      <c r="L42">
        <v>9</v>
      </c>
      <c r="M42">
        <v>9</v>
      </c>
      <c r="N42">
        <v>6</v>
      </c>
      <c r="O42">
        <v>3.5</v>
      </c>
      <c r="P42">
        <v>3.5</v>
      </c>
      <c r="Q42">
        <v>3</v>
      </c>
      <c r="R42">
        <v>2</v>
      </c>
      <c r="S42" s="81">
        <f t="shared" si="2"/>
        <v>19.157244060668017</v>
      </c>
      <c r="T42" s="82">
        <f t="shared" si="3"/>
        <v>6.0979401765463361</v>
      </c>
      <c r="U42" s="82">
        <f t="shared" si="4"/>
        <v>6.0979401765463362E-2</v>
      </c>
      <c r="V42" s="83">
        <f t="shared" si="5"/>
        <v>2.9204932057362793E-3</v>
      </c>
      <c r="W42" s="83">
        <f t="shared" si="6"/>
        <v>4.0886904880307912E-2</v>
      </c>
      <c r="X42" s="83">
        <f t="shared" si="7"/>
        <v>4.0886904880307912E-2</v>
      </c>
      <c r="Y42">
        <v>4</v>
      </c>
      <c r="Z42" t="s">
        <v>291</v>
      </c>
    </row>
    <row r="43" spans="1:26" x14ac:dyDescent="0.25">
      <c r="A43" s="1">
        <v>44874</v>
      </c>
      <c r="B43" t="s">
        <v>76</v>
      </c>
      <c r="C43">
        <v>3</v>
      </c>
      <c r="D43">
        <v>4</v>
      </c>
      <c r="E43">
        <v>12</v>
      </c>
      <c r="F43" t="s">
        <v>56</v>
      </c>
      <c r="G43" s="2" t="s">
        <v>175</v>
      </c>
      <c r="H43" s="2" t="s">
        <v>214</v>
      </c>
      <c r="I43" t="s">
        <v>32</v>
      </c>
      <c r="J43" t="s">
        <v>80</v>
      </c>
      <c r="K43">
        <v>9</v>
      </c>
      <c r="L43">
        <v>6</v>
      </c>
      <c r="M43">
        <v>9</v>
      </c>
      <c r="N43">
        <v>9</v>
      </c>
      <c r="O43">
        <v>4</v>
      </c>
      <c r="P43">
        <v>3.5</v>
      </c>
      <c r="Q43">
        <v>3</v>
      </c>
      <c r="R43">
        <v>2</v>
      </c>
      <c r="S43" s="81">
        <f t="shared" si="2"/>
        <v>16.703293088490067</v>
      </c>
      <c r="T43" s="82">
        <f t="shared" si="3"/>
        <v>5.3168233218917704</v>
      </c>
      <c r="U43" s="82">
        <f t="shared" si="4"/>
        <v>5.3168233218917706E-2</v>
      </c>
      <c r="V43" s="83">
        <f t="shared" si="5"/>
        <v>2.2202114561319401E-3</v>
      </c>
      <c r="W43" s="83">
        <f t="shared" si="6"/>
        <v>3.108296038584716E-2</v>
      </c>
      <c r="X43" s="83">
        <f t="shared" si="7"/>
        <v>3.5523383298111041E-2</v>
      </c>
      <c r="Y43">
        <v>4</v>
      </c>
      <c r="Z43" t="s">
        <v>291</v>
      </c>
    </row>
    <row r="44" spans="1:26" x14ac:dyDescent="0.25">
      <c r="A44" s="1">
        <v>44874</v>
      </c>
      <c r="B44" t="s">
        <v>76</v>
      </c>
      <c r="C44">
        <v>3</v>
      </c>
      <c r="D44">
        <v>4</v>
      </c>
      <c r="E44">
        <v>13</v>
      </c>
      <c r="F44" t="s">
        <v>88</v>
      </c>
      <c r="G44" s="2" t="s">
        <v>167</v>
      </c>
      <c r="H44" s="2" t="s">
        <v>228</v>
      </c>
      <c r="I44" t="s">
        <v>42</v>
      </c>
      <c r="J44" t="s">
        <v>80</v>
      </c>
      <c r="K44">
        <v>27</v>
      </c>
      <c r="L44">
        <v>9</v>
      </c>
      <c r="M44">
        <v>9</v>
      </c>
      <c r="N44">
        <v>11</v>
      </c>
      <c r="O44">
        <v>6</v>
      </c>
      <c r="P44">
        <v>2.5</v>
      </c>
      <c r="Q44">
        <v>4.5</v>
      </c>
      <c r="R44">
        <v>3</v>
      </c>
      <c r="S44" s="81">
        <f t="shared" si="2"/>
        <v>31.811947441173732</v>
      </c>
      <c r="T44" s="82">
        <f t="shared" si="3"/>
        <v>10.126057369284743</v>
      </c>
      <c r="U44" s="82">
        <f t="shared" si="4"/>
        <v>0.10126057369284742</v>
      </c>
      <c r="V44" s="83">
        <f t="shared" si="5"/>
        <v>8.053240120449905E-3</v>
      </c>
      <c r="W44" s="83">
        <f t="shared" si="6"/>
        <v>8.0532401204499046E-2</v>
      </c>
      <c r="X44" s="83">
        <f t="shared" si="7"/>
        <v>0.19327776289079773</v>
      </c>
      <c r="Y44">
        <v>4</v>
      </c>
      <c r="Z44" t="s">
        <v>291</v>
      </c>
    </row>
    <row r="45" spans="1:26" x14ac:dyDescent="0.25">
      <c r="A45" s="1">
        <v>44874</v>
      </c>
      <c r="B45" t="s">
        <v>76</v>
      </c>
      <c r="C45">
        <v>3</v>
      </c>
      <c r="D45">
        <v>4</v>
      </c>
      <c r="E45">
        <v>14</v>
      </c>
      <c r="F45" t="s">
        <v>56</v>
      </c>
      <c r="G45" s="2" t="s">
        <v>175</v>
      </c>
      <c r="H45" s="2" t="s">
        <v>214</v>
      </c>
      <c r="I45" t="s">
        <v>32</v>
      </c>
      <c r="J45" t="s">
        <v>80</v>
      </c>
      <c r="K45">
        <v>14</v>
      </c>
      <c r="L45">
        <v>8</v>
      </c>
      <c r="M45">
        <v>6</v>
      </c>
      <c r="N45">
        <v>6</v>
      </c>
      <c r="O45">
        <v>2</v>
      </c>
      <c r="P45">
        <v>1.5</v>
      </c>
      <c r="Q45">
        <v>2</v>
      </c>
      <c r="R45">
        <v>2</v>
      </c>
      <c r="S45" s="81">
        <f t="shared" si="2"/>
        <v>18.220867158288598</v>
      </c>
      <c r="T45" s="82">
        <f t="shared" si="3"/>
        <v>5.7998821513248133</v>
      </c>
      <c r="U45" s="82">
        <f t="shared" si="4"/>
        <v>5.7998821513248131E-2</v>
      </c>
      <c r="V45" s="83">
        <f t="shared" si="5"/>
        <v>2.6419720553254628E-3</v>
      </c>
      <c r="W45" s="83">
        <f t="shared" si="6"/>
        <v>1.5851832331952777E-2</v>
      </c>
      <c r="X45" s="83">
        <f t="shared" si="7"/>
        <v>2.1135776442603702E-2</v>
      </c>
      <c r="Y45">
        <v>4</v>
      </c>
      <c r="Z45" t="s">
        <v>291</v>
      </c>
    </row>
    <row r="46" spans="1:26" x14ac:dyDescent="0.25">
      <c r="A46" s="1">
        <v>44874</v>
      </c>
      <c r="B46" t="s">
        <v>76</v>
      </c>
      <c r="C46">
        <v>3</v>
      </c>
      <c r="D46">
        <v>5</v>
      </c>
      <c r="E46">
        <v>15</v>
      </c>
      <c r="F46" t="s">
        <v>322</v>
      </c>
      <c r="G46" s="2" t="s">
        <v>333</v>
      </c>
      <c r="H46" s="52" t="s">
        <v>332</v>
      </c>
      <c r="I46" t="s">
        <v>34</v>
      </c>
      <c r="J46" t="s">
        <v>80</v>
      </c>
      <c r="K46">
        <v>34</v>
      </c>
      <c r="L46">
        <v>27</v>
      </c>
      <c r="M46">
        <v>25</v>
      </c>
      <c r="N46">
        <v>24.5</v>
      </c>
      <c r="O46">
        <v>4</v>
      </c>
      <c r="P46">
        <v>1.5</v>
      </c>
      <c r="Q46">
        <v>4</v>
      </c>
      <c r="R46">
        <v>3</v>
      </c>
      <c r="S46" s="81">
        <f t="shared" si="2"/>
        <v>55.769615383289135</v>
      </c>
      <c r="T46" s="82">
        <f t="shared" si="3"/>
        <v>17.752019925168547</v>
      </c>
      <c r="U46" s="82">
        <f t="shared" si="4"/>
        <v>0.17752019925168547</v>
      </c>
      <c r="V46" s="83">
        <f t="shared" si="5"/>
        <v>2.4750583087578378E-2</v>
      </c>
      <c r="W46" s="83">
        <f t="shared" si="6"/>
        <v>0.14850349852547026</v>
      </c>
      <c r="X46" s="83">
        <f t="shared" si="7"/>
        <v>0.39600932940125405</v>
      </c>
      <c r="Y46">
        <v>4</v>
      </c>
      <c r="Z46" t="s">
        <v>291</v>
      </c>
    </row>
    <row r="47" spans="1:26" x14ac:dyDescent="0.25">
      <c r="A47" s="1">
        <v>44874</v>
      </c>
      <c r="B47" t="s">
        <v>76</v>
      </c>
      <c r="C47">
        <v>3</v>
      </c>
      <c r="D47">
        <v>5</v>
      </c>
      <c r="E47">
        <v>16</v>
      </c>
      <c r="F47" t="s">
        <v>56</v>
      </c>
      <c r="G47" s="2" t="s">
        <v>175</v>
      </c>
      <c r="H47" s="2" t="s">
        <v>214</v>
      </c>
      <c r="I47" t="s">
        <v>32</v>
      </c>
      <c r="J47" t="s">
        <v>80</v>
      </c>
      <c r="K47">
        <v>8.5</v>
      </c>
      <c r="L47">
        <v>9</v>
      </c>
      <c r="O47">
        <v>4</v>
      </c>
      <c r="P47">
        <v>1.5</v>
      </c>
      <c r="Q47">
        <v>4</v>
      </c>
      <c r="R47">
        <v>3</v>
      </c>
      <c r="S47" s="81">
        <f t="shared" si="2"/>
        <v>12.379418403139947</v>
      </c>
      <c r="T47" s="82">
        <f t="shared" si="3"/>
        <v>3.9404912629250006</v>
      </c>
      <c r="U47" s="82">
        <f t="shared" si="4"/>
        <v>3.9404912629250007E-2</v>
      </c>
      <c r="V47" s="83">
        <f t="shared" si="5"/>
        <v>1.2195247514416481E-3</v>
      </c>
      <c r="W47" s="83">
        <f t="shared" si="6"/>
        <v>7.3171485086498886E-3</v>
      </c>
      <c r="X47" s="83">
        <f t="shared" si="7"/>
        <v>1.951239602306637E-2</v>
      </c>
      <c r="Y47">
        <v>4</v>
      </c>
      <c r="Z47" t="s">
        <v>291</v>
      </c>
    </row>
    <row r="48" spans="1:26" x14ac:dyDescent="0.25">
      <c r="A48" s="1">
        <v>44874</v>
      </c>
      <c r="B48" t="s">
        <v>76</v>
      </c>
      <c r="C48">
        <v>4</v>
      </c>
      <c r="D48">
        <v>1</v>
      </c>
      <c r="E48">
        <v>1</v>
      </c>
      <c r="F48" t="s">
        <v>57</v>
      </c>
      <c r="G48" s="2" t="s">
        <v>162</v>
      </c>
      <c r="H48" s="2" t="s">
        <v>227</v>
      </c>
      <c r="I48" t="s">
        <v>48</v>
      </c>
      <c r="J48" t="s">
        <v>73</v>
      </c>
      <c r="K48">
        <v>38.5</v>
      </c>
      <c r="O48">
        <v>6</v>
      </c>
      <c r="P48">
        <v>1.5</v>
      </c>
      <c r="Q48">
        <v>5</v>
      </c>
      <c r="R48">
        <v>4</v>
      </c>
      <c r="S48" s="81">
        <f t="shared" si="2"/>
        <v>38.5</v>
      </c>
      <c r="T48" s="82">
        <f t="shared" si="3"/>
        <v>12.254930618075941</v>
      </c>
      <c r="U48" s="82">
        <f t="shared" si="4"/>
        <v>0.1225493061807594</v>
      </c>
      <c r="V48" s="83">
        <f t="shared" si="5"/>
        <v>1.1795370719898092E-2</v>
      </c>
      <c r="W48" s="83">
        <f t="shared" si="6"/>
        <v>7.0772224319388552E-2</v>
      </c>
      <c r="X48" s="83">
        <f t="shared" si="7"/>
        <v>0.28308889727755421</v>
      </c>
      <c r="Y48">
        <v>4</v>
      </c>
      <c r="Z48" t="s">
        <v>291</v>
      </c>
    </row>
    <row r="49" spans="1:26" x14ac:dyDescent="0.25">
      <c r="A49" s="1">
        <v>44874</v>
      </c>
      <c r="B49" t="s">
        <v>76</v>
      </c>
      <c r="C49">
        <v>4</v>
      </c>
      <c r="D49">
        <v>1</v>
      </c>
      <c r="E49">
        <v>2</v>
      </c>
      <c r="F49" t="s">
        <v>56</v>
      </c>
      <c r="G49" s="2" t="s">
        <v>175</v>
      </c>
      <c r="H49" s="2" t="s">
        <v>214</v>
      </c>
      <c r="I49" t="s">
        <v>32</v>
      </c>
      <c r="J49" t="s">
        <v>80</v>
      </c>
      <c r="K49">
        <v>22</v>
      </c>
      <c r="L49">
        <v>24</v>
      </c>
      <c r="M49">
        <v>20</v>
      </c>
      <c r="N49">
        <v>16</v>
      </c>
      <c r="O49">
        <v>5</v>
      </c>
      <c r="P49">
        <v>1.5</v>
      </c>
      <c r="Q49">
        <v>6</v>
      </c>
      <c r="R49">
        <v>5</v>
      </c>
      <c r="S49" s="81">
        <f t="shared" si="2"/>
        <v>41.42463035441596</v>
      </c>
      <c r="T49" s="82">
        <f t="shared" si="3"/>
        <v>13.185869373319745</v>
      </c>
      <c r="U49" s="82">
        <f t="shared" si="4"/>
        <v>0.13185869373319745</v>
      </c>
      <c r="V49" s="83">
        <f t="shared" si="5"/>
        <v>1.365549411728462E-2</v>
      </c>
      <c r="W49" s="83">
        <f t="shared" si="6"/>
        <v>8.1932964703707728E-2</v>
      </c>
      <c r="X49" s="83">
        <f t="shared" si="7"/>
        <v>0.27310988234569239</v>
      </c>
      <c r="Y49">
        <v>4</v>
      </c>
      <c r="Z49" t="s">
        <v>291</v>
      </c>
    </row>
    <row r="50" spans="1:26" x14ac:dyDescent="0.25">
      <c r="A50" s="1">
        <v>44874</v>
      </c>
      <c r="B50" t="s">
        <v>76</v>
      </c>
      <c r="C50">
        <v>4</v>
      </c>
      <c r="D50">
        <v>2</v>
      </c>
      <c r="E50">
        <v>3</v>
      </c>
      <c r="F50" t="s">
        <v>322</v>
      </c>
      <c r="G50" s="2" t="s">
        <v>333</v>
      </c>
      <c r="H50" s="52" t="s">
        <v>332</v>
      </c>
      <c r="I50" t="s">
        <v>34</v>
      </c>
      <c r="J50" t="s">
        <v>80</v>
      </c>
      <c r="K50">
        <v>42</v>
      </c>
      <c r="L50">
        <v>33.5</v>
      </c>
      <c r="M50">
        <v>28</v>
      </c>
      <c r="N50">
        <v>18</v>
      </c>
      <c r="O50">
        <v>6</v>
      </c>
      <c r="P50">
        <v>2.5</v>
      </c>
      <c r="Q50">
        <v>9</v>
      </c>
      <c r="R50">
        <v>8</v>
      </c>
      <c r="S50" s="81">
        <f t="shared" si="2"/>
        <v>63.20007911387453</v>
      </c>
      <c r="T50" s="82">
        <f t="shared" si="3"/>
        <v>20.117209989543969</v>
      </c>
      <c r="U50" s="82">
        <f t="shared" si="4"/>
        <v>0.20117209989543969</v>
      </c>
      <c r="V50" s="83">
        <f t="shared" si="5"/>
        <v>3.1785231572240148E-2</v>
      </c>
      <c r="W50" s="83">
        <f t="shared" si="6"/>
        <v>0.31785231572240147</v>
      </c>
      <c r="X50" s="83">
        <f t="shared" si="7"/>
        <v>0.76284555773376361</v>
      </c>
      <c r="Y50">
        <v>4</v>
      </c>
      <c r="Z50" t="s">
        <v>291</v>
      </c>
    </row>
    <row r="51" spans="1:26" x14ac:dyDescent="0.25">
      <c r="A51" s="1">
        <v>44874</v>
      </c>
      <c r="B51" t="s">
        <v>76</v>
      </c>
      <c r="C51">
        <v>4</v>
      </c>
      <c r="D51">
        <v>2</v>
      </c>
      <c r="E51">
        <v>4</v>
      </c>
      <c r="F51" t="s">
        <v>56</v>
      </c>
      <c r="G51" s="2" t="s">
        <v>175</v>
      </c>
      <c r="H51" s="2" t="s">
        <v>214</v>
      </c>
      <c r="I51" t="s">
        <v>32</v>
      </c>
      <c r="J51" t="s">
        <v>80</v>
      </c>
      <c r="K51">
        <v>15</v>
      </c>
      <c r="L51">
        <v>14</v>
      </c>
      <c r="M51">
        <v>14</v>
      </c>
      <c r="N51">
        <v>9</v>
      </c>
      <c r="O51">
        <v>3</v>
      </c>
      <c r="P51">
        <v>2.5</v>
      </c>
      <c r="Q51">
        <v>2</v>
      </c>
      <c r="R51">
        <v>2</v>
      </c>
      <c r="S51" s="81">
        <f t="shared" si="2"/>
        <v>26.419689627245813</v>
      </c>
      <c r="T51" s="82">
        <f t="shared" si="3"/>
        <v>8.4096483982596908</v>
      </c>
      <c r="U51" s="82">
        <f t="shared" si="4"/>
        <v>8.4096483982596906E-2</v>
      </c>
      <c r="V51" s="83">
        <f t="shared" si="5"/>
        <v>5.5545075139071488E-3</v>
      </c>
      <c r="W51" s="83">
        <f t="shared" si="6"/>
        <v>5.554507513907149E-2</v>
      </c>
      <c r="X51" s="83">
        <f t="shared" si="7"/>
        <v>6.6654090166885782E-2</v>
      </c>
      <c r="Y51">
        <v>4</v>
      </c>
      <c r="Z51" t="s">
        <v>291</v>
      </c>
    </row>
    <row r="52" spans="1:26" x14ac:dyDescent="0.25">
      <c r="A52" s="1">
        <v>44874</v>
      </c>
      <c r="B52" t="s">
        <v>76</v>
      </c>
      <c r="C52">
        <v>4</v>
      </c>
      <c r="D52">
        <v>2</v>
      </c>
      <c r="E52">
        <v>5</v>
      </c>
      <c r="F52" t="s">
        <v>57</v>
      </c>
      <c r="G52" s="2" t="s">
        <v>162</v>
      </c>
      <c r="H52" s="2" t="s">
        <v>227</v>
      </c>
      <c r="I52" t="s">
        <v>48</v>
      </c>
      <c r="J52" t="s">
        <v>73</v>
      </c>
      <c r="K52">
        <v>51</v>
      </c>
      <c r="O52">
        <v>7</v>
      </c>
      <c r="P52">
        <v>3.5</v>
      </c>
      <c r="Q52">
        <v>7</v>
      </c>
      <c r="R52">
        <v>9</v>
      </c>
      <c r="S52" s="81">
        <f t="shared" si="2"/>
        <v>51</v>
      </c>
      <c r="T52" s="82">
        <f t="shared" si="3"/>
        <v>16.233804195373324</v>
      </c>
      <c r="U52" s="82">
        <f t="shared" si="4"/>
        <v>0.16233804195373325</v>
      </c>
      <c r="V52" s="83">
        <f t="shared" si="5"/>
        <v>2.0698100349100988E-2</v>
      </c>
      <c r="W52" s="83">
        <f t="shared" si="6"/>
        <v>0.28977340488741382</v>
      </c>
      <c r="X52" s="83">
        <f t="shared" si="7"/>
        <v>0.57954680977482764</v>
      </c>
      <c r="Y52">
        <v>4</v>
      </c>
      <c r="Z52" t="s">
        <v>291</v>
      </c>
    </row>
    <row r="53" spans="1:26" x14ac:dyDescent="0.25">
      <c r="A53" s="1">
        <v>44874</v>
      </c>
      <c r="B53" t="s">
        <v>76</v>
      </c>
      <c r="C53">
        <v>4</v>
      </c>
      <c r="D53">
        <v>3</v>
      </c>
      <c r="E53">
        <v>6</v>
      </c>
      <c r="F53" t="s">
        <v>56</v>
      </c>
      <c r="G53" s="2" t="s">
        <v>175</v>
      </c>
      <c r="H53" s="2" t="s">
        <v>214</v>
      </c>
      <c r="I53" t="s">
        <v>32</v>
      </c>
      <c r="J53" t="s">
        <v>80</v>
      </c>
      <c r="K53">
        <v>14</v>
      </c>
      <c r="L53">
        <v>13</v>
      </c>
      <c r="M53">
        <v>9</v>
      </c>
      <c r="N53">
        <v>8</v>
      </c>
      <c r="O53">
        <v>6</v>
      </c>
      <c r="P53">
        <v>6</v>
      </c>
      <c r="Q53">
        <v>4</v>
      </c>
      <c r="R53">
        <v>4</v>
      </c>
      <c r="S53" s="81">
        <f t="shared" si="2"/>
        <v>22.583179581272429</v>
      </c>
      <c r="T53" s="82">
        <f t="shared" si="3"/>
        <v>7.1884493221829322</v>
      </c>
      <c r="U53" s="82">
        <f t="shared" si="4"/>
        <v>7.1884493221829326E-2</v>
      </c>
      <c r="V53" s="83">
        <f t="shared" si="5"/>
        <v>4.0584510488433315E-3</v>
      </c>
      <c r="W53" s="83">
        <f t="shared" si="6"/>
        <v>9.7402825172239957E-2</v>
      </c>
      <c r="X53" s="83">
        <f t="shared" si="7"/>
        <v>9.7402825172239957E-2</v>
      </c>
      <c r="Y53">
        <v>4</v>
      </c>
      <c r="Z53" t="s">
        <v>291</v>
      </c>
    </row>
    <row r="54" spans="1:26" x14ac:dyDescent="0.25">
      <c r="A54" s="1">
        <v>44874</v>
      </c>
      <c r="B54" t="s">
        <v>76</v>
      </c>
      <c r="C54">
        <v>4</v>
      </c>
      <c r="D54">
        <v>3</v>
      </c>
      <c r="E54">
        <v>7</v>
      </c>
      <c r="F54" t="s">
        <v>149</v>
      </c>
      <c r="G54" s="2" t="s">
        <v>173</v>
      </c>
      <c r="H54" s="2" t="s">
        <v>226</v>
      </c>
      <c r="I54" t="s">
        <v>87</v>
      </c>
      <c r="J54" t="s">
        <v>80</v>
      </c>
      <c r="K54">
        <v>13.5</v>
      </c>
      <c r="L54">
        <v>9</v>
      </c>
      <c r="M54">
        <v>7.5</v>
      </c>
      <c r="N54">
        <v>8</v>
      </c>
      <c r="O54">
        <v>3</v>
      </c>
      <c r="P54">
        <v>2</v>
      </c>
      <c r="Q54">
        <v>1.5</v>
      </c>
      <c r="R54">
        <v>1.5</v>
      </c>
      <c r="S54" s="81">
        <f t="shared" si="2"/>
        <v>19.58315602756614</v>
      </c>
      <c r="T54" s="82">
        <f t="shared" si="3"/>
        <v>6.233512166253993</v>
      </c>
      <c r="U54" s="82">
        <f t="shared" si="4"/>
        <v>6.2335121662539933E-2</v>
      </c>
      <c r="V54" s="83">
        <f t="shared" si="5"/>
        <v>3.0517960337870945E-3</v>
      </c>
      <c r="W54" s="83">
        <f t="shared" si="6"/>
        <v>2.4414368270296756E-2</v>
      </c>
      <c r="X54" s="83">
        <f t="shared" si="7"/>
        <v>3.6621552405445137E-2</v>
      </c>
      <c r="Y54">
        <v>4</v>
      </c>
      <c r="Z54" t="s">
        <v>291</v>
      </c>
    </row>
    <row r="55" spans="1:26" x14ac:dyDescent="0.25">
      <c r="A55" s="1">
        <v>44874</v>
      </c>
      <c r="B55" t="s">
        <v>76</v>
      </c>
      <c r="C55">
        <v>4</v>
      </c>
      <c r="D55">
        <v>3</v>
      </c>
      <c r="E55">
        <v>8</v>
      </c>
      <c r="F55" t="s">
        <v>322</v>
      </c>
      <c r="G55" s="2" t="s">
        <v>333</v>
      </c>
      <c r="H55" s="52" t="s">
        <v>332</v>
      </c>
      <c r="I55" t="s">
        <v>34</v>
      </c>
      <c r="J55" t="s">
        <v>80</v>
      </c>
      <c r="K55">
        <v>29</v>
      </c>
      <c r="L55">
        <v>25</v>
      </c>
      <c r="M55">
        <v>19.5</v>
      </c>
      <c r="O55">
        <v>6</v>
      </c>
      <c r="P55">
        <v>5</v>
      </c>
      <c r="Q55">
        <v>4.5</v>
      </c>
      <c r="R55">
        <v>6</v>
      </c>
      <c r="S55" s="81">
        <f t="shared" si="2"/>
        <v>42.968011357287644</v>
      </c>
      <c r="T55" s="82">
        <f t="shared" si="3"/>
        <v>13.677142804682056</v>
      </c>
      <c r="U55" s="82">
        <f t="shared" si="4"/>
        <v>0.13677142804682055</v>
      </c>
      <c r="V55" s="83">
        <f t="shared" si="5"/>
        <v>1.4691990684170588E-2</v>
      </c>
      <c r="W55" s="83">
        <f t="shared" si="6"/>
        <v>0.29383981368341178</v>
      </c>
      <c r="X55" s="83">
        <f t="shared" si="7"/>
        <v>0.35260777642009411</v>
      </c>
      <c r="Y55">
        <v>4</v>
      </c>
      <c r="Z55" t="s">
        <v>291</v>
      </c>
    </row>
    <row r="56" spans="1:26" x14ac:dyDescent="0.25">
      <c r="A56" s="1">
        <v>44874</v>
      </c>
      <c r="B56" t="s">
        <v>76</v>
      </c>
      <c r="C56">
        <v>4</v>
      </c>
      <c r="D56">
        <v>3</v>
      </c>
      <c r="E56">
        <v>9</v>
      </c>
      <c r="F56" t="s">
        <v>56</v>
      </c>
      <c r="G56" s="2" t="s">
        <v>175</v>
      </c>
      <c r="H56" s="2" t="s">
        <v>214</v>
      </c>
      <c r="I56" t="s">
        <v>32</v>
      </c>
      <c r="J56" t="s">
        <v>80</v>
      </c>
      <c r="K56">
        <v>10.5</v>
      </c>
      <c r="L56">
        <v>13</v>
      </c>
      <c r="M56">
        <v>9</v>
      </c>
      <c r="N56">
        <v>8</v>
      </c>
      <c r="O56">
        <v>4</v>
      </c>
      <c r="P56">
        <v>1.5</v>
      </c>
      <c r="Q56">
        <v>3</v>
      </c>
      <c r="R56">
        <v>2</v>
      </c>
      <c r="S56" s="81">
        <f t="shared" si="2"/>
        <v>20.59732992404598</v>
      </c>
      <c r="T56" s="82">
        <f t="shared" si="3"/>
        <v>6.5563337438130613</v>
      </c>
      <c r="U56" s="82">
        <f t="shared" si="4"/>
        <v>6.5563337438130614E-2</v>
      </c>
      <c r="V56" s="83">
        <f t="shared" si="5"/>
        <v>3.3760742303368296E-3</v>
      </c>
      <c r="W56" s="83">
        <f t="shared" si="6"/>
        <v>2.0256445382020979E-2</v>
      </c>
      <c r="X56" s="83">
        <f t="shared" si="7"/>
        <v>5.4017187685389274E-2</v>
      </c>
      <c r="Y56">
        <v>4</v>
      </c>
      <c r="Z56" t="s">
        <v>291</v>
      </c>
    </row>
    <row r="57" spans="1:26" x14ac:dyDescent="0.25">
      <c r="A57" s="1">
        <v>44874</v>
      </c>
      <c r="B57" t="s">
        <v>76</v>
      </c>
      <c r="C57">
        <v>4</v>
      </c>
      <c r="D57">
        <v>3</v>
      </c>
      <c r="E57">
        <v>10</v>
      </c>
      <c r="F57" t="s">
        <v>89</v>
      </c>
      <c r="G57" s="2" t="s">
        <v>168</v>
      </c>
      <c r="H57" s="2" t="s">
        <v>229</v>
      </c>
      <c r="I57" t="s">
        <v>90</v>
      </c>
      <c r="J57" t="s">
        <v>73</v>
      </c>
      <c r="K57">
        <v>38</v>
      </c>
      <c r="L57">
        <v>36</v>
      </c>
      <c r="M57">
        <v>16</v>
      </c>
      <c r="N57">
        <v>12</v>
      </c>
      <c r="O57">
        <v>5</v>
      </c>
      <c r="P57">
        <v>2</v>
      </c>
      <c r="Q57">
        <v>6</v>
      </c>
      <c r="R57">
        <v>5</v>
      </c>
      <c r="S57" s="81">
        <f t="shared" si="2"/>
        <v>56.0357029044876</v>
      </c>
      <c r="T57" s="82">
        <f t="shared" si="3"/>
        <v>17.836718213756157</v>
      </c>
      <c r="U57" s="82">
        <f t="shared" si="4"/>
        <v>0.17836718213756156</v>
      </c>
      <c r="V57" s="83">
        <f t="shared" si="5"/>
        <v>2.4987326065427563E-2</v>
      </c>
      <c r="W57" s="83">
        <f t="shared" si="6"/>
        <v>0.19989860852342051</v>
      </c>
      <c r="X57" s="83">
        <f t="shared" si="7"/>
        <v>0.49974652130855124</v>
      </c>
      <c r="Y57">
        <v>4</v>
      </c>
      <c r="Z57" t="s">
        <v>291</v>
      </c>
    </row>
    <row r="58" spans="1:26" x14ac:dyDescent="0.25">
      <c r="A58" s="1">
        <v>44874</v>
      </c>
      <c r="B58" t="s">
        <v>76</v>
      </c>
      <c r="C58">
        <v>4</v>
      </c>
      <c r="D58">
        <v>4</v>
      </c>
      <c r="E58">
        <v>11</v>
      </c>
      <c r="F58" t="s">
        <v>30</v>
      </c>
      <c r="G58" s="2" t="s">
        <v>171</v>
      </c>
      <c r="H58" s="2" t="s">
        <v>216</v>
      </c>
      <c r="I58" t="s">
        <v>23</v>
      </c>
      <c r="J58" t="s">
        <v>73</v>
      </c>
      <c r="K58">
        <v>38.5</v>
      </c>
      <c r="L58">
        <v>34.5</v>
      </c>
      <c r="M58">
        <v>11</v>
      </c>
      <c r="O58">
        <v>6</v>
      </c>
      <c r="P58">
        <v>6</v>
      </c>
      <c r="Q58">
        <v>6</v>
      </c>
      <c r="R58">
        <v>5</v>
      </c>
      <c r="S58" s="81">
        <f t="shared" si="2"/>
        <v>52.853571307906904</v>
      </c>
      <c r="T58" s="82">
        <f t="shared" si="3"/>
        <v>16.823814267426712</v>
      </c>
      <c r="U58" s="82">
        <f t="shared" si="4"/>
        <v>0.16823814267426712</v>
      </c>
      <c r="V58" s="83">
        <f t="shared" si="5"/>
        <v>2.2229966676360482E-2</v>
      </c>
      <c r="W58" s="83">
        <f t="shared" si="6"/>
        <v>0.53351920023265154</v>
      </c>
      <c r="X58" s="83">
        <f t="shared" si="7"/>
        <v>0.53351920023265154</v>
      </c>
      <c r="Y58">
        <v>4</v>
      </c>
      <c r="Z58" t="s">
        <v>291</v>
      </c>
    </row>
    <row r="59" spans="1:26" x14ac:dyDescent="0.25">
      <c r="A59" s="1">
        <v>44874</v>
      </c>
      <c r="B59" t="s">
        <v>76</v>
      </c>
      <c r="C59">
        <v>4</v>
      </c>
      <c r="D59">
        <v>4</v>
      </c>
      <c r="E59">
        <v>12</v>
      </c>
      <c r="F59" t="s">
        <v>85</v>
      </c>
      <c r="G59" s="2" t="s">
        <v>165</v>
      </c>
      <c r="H59" s="2" t="s">
        <v>222</v>
      </c>
      <c r="I59" t="s">
        <v>29</v>
      </c>
      <c r="J59" t="s">
        <v>73</v>
      </c>
      <c r="K59">
        <v>33</v>
      </c>
      <c r="L59">
        <v>15.5</v>
      </c>
      <c r="M59">
        <v>8.5</v>
      </c>
      <c r="O59">
        <v>6</v>
      </c>
      <c r="P59">
        <v>1.7</v>
      </c>
      <c r="Q59">
        <v>8</v>
      </c>
      <c r="R59">
        <v>7</v>
      </c>
      <c r="S59" s="81">
        <f t="shared" si="2"/>
        <v>37.436613094669767</v>
      </c>
      <c r="T59" s="82">
        <f t="shared" si="3"/>
        <v>11.916444053270942</v>
      </c>
      <c r="U59" s="82">
        <f t="shared" si="4"/>
        <v>0.11916444053270941</v>
      </c>
      <c r="V59" s="83">
        <f t="shared" si="5"/>
        <v>1.1152782637164564E-2</v>
      </c>
      <c r="W59" s="83">
        <f t="shared" si="6"/>
        <v>0.11375838289907855</v>
      </c>
      <c r="X59" s="83">
        <f t="shared" si="7"/>
        <v>0.40150017493792434</v>
      </c>
      <c r="Y59">
        <v>6</v>
      </c>
      <c r="Z59" t="s">
        <v>291</v>
      </c>
    </row>
    <row r="60" spans="1:26" x14ac:dyDescent="0.25">
      <c r="A60" s="1">
        <v>44874</v>
      </c>
      <c r="B60" t="s">
        <v>76</v>
      </c>
      <c r="C60">
        <v>4</v>
      </c>
      <c r="D60">
        <v>5</v>
      </c>
      <c r="E60">
        <v>13</v>
      </c>
      <c r="F60" t="s">
        <v>88</v>
      </c>
      <c r="G60" s="2" t="s">
        <v>167</v>
      </c>
      <c r="H60" s="2" t="s">
        <v>228</v>
      </c>
      <c r="I60" t="s">
        <v>42</v>
      </c>
      <c r="J60" t="s">
        <v>73</v>
      </c>
      <c r="K60">
        <v>255</v>
      </c>
      <c r="L60">
        <v>165</v>
      </c>
      <c r="O60">
        <v>5</v>
      </c>
      <c r="P60">
        <v>4</v>
      </c>
      <c r="Q60">
        <v>9</v>
      </c>
      <c r="R60">
        <v>8</v>
      </c>
      <c r="S60" s="81">
        <f t="shared" si="2"/>
        <v>303.7268509697488</v>
      </c>
      <c r="T60" s="82">
        <f t="shared" si="3"/>
        <v>96.679259363141895</v>
      </c>
      <c r="U60" s="82">
        <f t="shared" si="4"/>
        <v>0.96679259363141901</v>
      </c>
      <c r="V60" s="83">
        <f t="shared" si="5"/>
        <v>0.73410217501136732</v>
      </c>
      <c r="W60" s="83">
        <f t="shared" si="6"/>
        <v>11.745634800181877</v>
      </c>
      <c r="X60" s="83">
        <f t="shared" si="7"/>
        <v>14.682043500227346</v>
      </c>
      <c r="Y60">
        <v>4</v>
      </c>
      <c r="Z60" t="s">
        <v>291</v>
      </c>
    </row>
    <row r="61" spans="1:26" x14ac:dyDescent="0.25">
      <c r="A61" s="1">
        <v>44874</v>
      </c>
      <c r="B61" t="s">
        <v>76</v>
      </c>
      <c r="C61">
        <v>4</v>
      </c>
      <c r="D61">
        <v>5</v>
      </c>
      <c r="E61">
        <v>14</v>
      </c>
      <c r="F61" t="s">
        <v>322</v>
      </c>
      <c r="G61" s="2" t="s">
        <v>333</v>
      </c>
      <c r="H61" s="52" t="s">
        <v>332</v>
      </c>
      <c r="I61" t="s">
        <v>34</v>
      </c>
      <c r="J61" t="s">
        <v>80</v>
      </c>
      <c r="K61">
        <v>16</v>
      </c>
      <c r="O61">
        <v>4</v>
      </c>
      <c r="P61">
        <v>4</v>
      </c>
      <c r="Q61">
        <v>3.5</v>
      </c>
      <c r="R61">
        <v>3.5</v>
      </c>
      <c r="S61" s="81">
        <f t="shared" si="2"/>
        <v>16</v>
      </c>
      <c r="T61" s="82">
        <f t="shared" si="3"/>
        <v>5.0929581789406511</v>
      </c>
      <c r="U61" s="82">
        <f t="shared" si="4"/>
        <v>5.0929581789406514E-2</v>
      </c>
      <c r="V61" s="83">
        <f t="shared" si="5"/>
        <v>2.0371832715762607E-3</v>
      </c>
      <c r="W61" s="83">
        <f t="shared" si="6"/>
        <v>3.2594932345220172E-2</v>
      </c>
      <c r="X61" s="83">
        <f t="shared" si="7"/>
        <v>3.2594932345220172E-2</v>
      </c>
      <c r="Y61">
        <v>4</v>
      </c>
      <c r="Z61" t="s">
        <v>291</v>
      </c>
    </row>
    <row r="62" spans="1:26" x14ac:dyDescent="0.25">
      <c r="A62" s="1">
        <v>44874</v>
      </c>
      <c r="B62" t="s">
        <v>76</v>
      </c>
      <c r="C62">
        <v>4</v>
      </c>
      <c r="D62">
        <v>5</v>
      </c>
      <c r="E62">
        <v>15</v>
      </c>
      <c r="F62" t="s">
        <v>56</v>
      </c>
      <c r="G62" s="2" t="s">
        <v>175</v>
      </c>
      <c r="H62" s="2" t="s">
        <v>214</v>
      </c>
      <c r="I62" t="s">
        <v>32</v>
      </c>
      <c r="J62" t="s">
        <v>80</v>
      </c>
      <c r="K62">
        <v>11.5</v>
      </c>
      <c r="L62">
        <v>10</v>
      </c>
      <c r="M62">
        <v>8</v>
      </c>
      <c r="N62">
        <v>8</v>
      </c>
      <c r="O62">
        <v>3</v>
      </c>
      <c r="P62">
        <v>1.4</v>
      </c>
      <c r="Q62">
        <v>4</v>
      </c>
      <c r="R62">
        <v>3</v>
      </c>
      <c r="S62" s="81">
        <f t="shared" si="2"/>
        <v>18.980252896102307</v>
      </c>
      <c r="T62" s="82">
        <f t="shared" si="3"/>
        <v>6.0416021390978889</v>
      </c>
      <c r="U62" s="82">
        <f t="shared" si="4"/>
        <v>6.0416021390978888E-2</v>
      </c>
      <c r="V62" s="83">
        <f t="shared" si="5"/>
        <v>2.8667784124427648E-3</v>
      </c>
      <c r="W62" s="83">
        <f t="shared" si="6"/>
        <v>1.605395910967948E-2</v>
      </c>
      <c r="X62" s="83">
        <f t="shared" si="7"/>
        <v>3.4401340949313179E-2</v>
      </c>
      <c r="Y62">
        <v>4</v>
      </c>
      <c r="Z62" t="s">
        <v>291</v>
      </c>
    </row>
    <row r="63" spans="1:26" x14ac:dyDescent="0.25">
      <c r="A63" s="1">
        <v>44875</v>
      </c>
      <c r="B63" t="s">
        <v>68</v>
      </c>
      <c r="C63">
        <v>5</v>
      </c>
      <c r="D63">
        <v>1</v>
      </c>
      <c r="E63">
        <v>1</v>
      </c>
      <c r="F63" t="s">
        <v>57</v>
      </c>
      <c r="G63" s="2" t="s">
        <v>176</v>
      </c>
      <c r="H63" s="2" t="s">
        <v>227</v>
      </c>
      <c r="I63" t="s">
        <v>48</v>
      </c>
      <c r="J63" t="s">
        <v>69</v>
      </c>
      <c r="K63">
        <v>78</v>
      </c>
      <c r="L63">
        <v>43</v>
      </c>
      <c r="M63">
        <v>37</v>
      </c>
      <c r="O63">
        <v>12</v>
      </c>
      <c r="P63">
        <v>2.1</v>
      </c>
      <c r="Q63">
        <v>7</v>
      </c>
      <c r="R63">
        <v>7</v>
      </c>
      <c r="S63" s="81">
        <f>SQRT((K63*K63)+(L63*L63)+(M63*M63)+(N63*N63))</f>
        <v>96.446876569435886</v>
      </c>
      <c r="T63" s="82">
        <f>S63/PI()</f>
        <v>30.699994303599244</v>
      </c>
      <c r="U63" s="82">
        <f>T63/100</f>
        <v>0.30699994303599243</v>
      </c>
      <c r="V63" s="83">
        <f>+(PI()/4)*(U63^2)</f>
        <v>7.402296403204052E-2</v>
      </c>
      <c r="W63" s="83">
        <f t="shared" si="6"/>
        <v>0.62179289786914038</v>
      </c>
      <c r="X63" s="83">
        <f t="shared" si="7"/>
        <v>3.5531022735379452</v>
      </c>
      <c r="Y63">
        <v>4</v>
      </c>
      <c r="Z63" t="s">
        <v>291</v>
      </c>
    </row>
    <row r="64" spans="1:26" x14ac:dyDescent="0.25">
      <c r="A64" s="1">
        <v>44875</v>
      </c>
      <c r="B64" t="s">
        <v>68</v>
      </c>
      <c r="C64">
        <v>5</v>
      </c>
      <c r="D64">
        <v>1</v>
      </c>
      <c r="E64">
        <v>2</v>
      </c>
      <c r="F64" t="s">
        <v>57</v>
      </c>
      <c r="G64" s="2" t="s">
        <v>176</v>
      </c>
      <c r="H64" s="2" t="s">
        <v>227</v>
      </c>
      <c r="I64" t="s">
        <v>48</v>
      </c>
      <c r="J64" t="s">
        <v>69</v>
      </c>
      <c r="K64">
        <v>74</v>
      </c>
      <c r="L64">
        <v>63</v>
      </c>
      <c r="O64">
        <v>8</v>
      </c>
      <c r="P64">
        <v>1.7</v>
      </c>
      <c r="Q64">
        <v>9</v>
      </c>
      <c r="R64">
        <v>8</v>
      </c>
      <c r="S64" s="81">
        <f t="shared" ref="S64:S73" si="8">SQRT((K64*K64)+(L64*L64)+(M64*M64)+(N64*N64))</f>
        <v>97.185389848474657</v>
      </c>
      <c r="T64" s="82">
        <f t="shared" ref="T64:T73" si="9">S64/PI()</f>
        <v>30.935070381395295</v>
      </c>
      <c r="U64" s="82">
        <f t="shared" ref="U64:U73" si="10">T64/100</f>
        <v>0.30935070381395297</v>
      </c>
      <c r="V64" s="83">
        <f t="shared" ref="V64:V73" si="11">+(PI()/4)*(U64^2)</f>
        <v>7.5160921875147585E-2</v>
      </c>
      <c r="W64" s="83">
        <f t="shared" si="6"/>
        <v>0.51109426875100361</v>
      </c>
      <c r="X64" s="83">
        <f t="shared" si="7"/>
        <v>2.4051495000047227</v>
      </c>
      <c r="Y64">
        <v>4</v>
      </c>
      <c r="Z64" t="s">
        <v>291</v>
      </c>
    </row>
    <row r="65" spans="1:26" x14ac:dyDescent="0.25">
      <c r="A65" s="1">
        <v>44875</v>
      </c>
      <c r="B65" t="s">
        <v>68</v>
      </c>
      <c r="C65">
        <v>5</v>
      </c>
      <c r="D65">
        <v>4</v>
      </c>
      <c r="E65">
        <v>3</v>
      </c>
      <c r="F65" t="s">
        <v>70</v>
      </c>
      <c r="G65" s="2" t="s">
        <v>178</v>
      </c>
      <c r="H65" s="2" t="s">
        <v>224</v>
      </c>
      <c r="I65" t="s">
        <v>32</v>
      </c>
      <c r="J65" t="s">
        <v>69</v>
      </c>
      <c r="K65">
        <v>134.5</v>
      </c>
      <c r="L65">
        <v>86</v>
      </c>
      <c r="M65">
        <v>64</v>
      </c>
      <c r="O65">
        <v>10</v>
      </c>
      <c r="P65">
        <v>2.2000000000000002</v>
      </c>
      <c r="Q65">
        <v>10</v>
      </c>
      <c r="R65">
        <v>10</v>
      </c>
      <c r="S65" s="81">
        <f t="shared" si="8"/>
        <v>171.99491271546376</v>
      </c>
      <c r="T65" s="82">
        <f t="shared" si="9"/>
        <v>54.747681090650282</v>
      </c>
      <c r="U65" s="82">
        <f t="shared" si="10"/>
        <v>0.5474768109065028</v>
      </c>
      <c r="V65" s="83">
        <f t="shared" si="11"/>
        <v>0.23540806576401102</v>
      </c>
      <c r="W65" s="83">
        <f t="shared" si="6"/>
        <v>2.0715909787232971</v>
      </c>
      <c r="X65" s="83">
        <f t="shared" si="7"/>
        <v>9.4163226305604404</v>
      </c>
      <c r="Y65">
        <v>4</v>
      </c>
      <c r="Z65" t="s">
        <v>291</v>
      </c>
    </row>
    <row r="66" spans="1:26" x14ac:dyDescent="0.25">
      <c r="A66" s="1">
        <v>44875</v>
      </c>
      <c r="B66" t="s">
        <v>68</v>
      </c>
      <c r="C66">
        <v>5</v>
      </c>
      <c r="D66">
        <v>5</v>
      </c>
      <c r="E66">
        <v>4</v>
      </c>
      <c r="F66" t="s">
        <v>70</v>
      </c>
      <c r="G66" s="2" t="s">
        <v>178</v>
      </c>
      <c r="H66" s="2" t="s">
        <v>224</v>
      </c>
      <c r="I66" t="s">
        <v>32</v>
      </c>
      <c r="J66" t="s">
        <v>69</v>
      </c>
      <c r="K66">
        <v>82</v>
      </c>
      <c r="L66">
        <v>46.5</v>
      </c>
      <c r="O66">
        <v>12</v>
      </c>
      <c r="P66">
        <v>7</v>
      </c>
      <c r="Q66">
        <v>8</v>
      </c>
      <c r="R66">
        <v>10</v>
      </c>
      <c r="S66" s="81">
        <f t="shared" si="8"/>
        <v>94.266908297662965</v>
      </c>
      <c r="T66" s="82">
        <f t="shared" si="9"/>
        <v>30.006088851126933</v>
      </c>
      <c r="U66" s="82">
        <f t="shared" si="10"/>
        <v>0.30006088851126933</v>
      </c>
      <c r="V66" s="83">
        <f t="shared" si="11"/>
        <v>7.0714530652517746E-2</v>
      </c>
      <c r="W66" s="83">
        <f t="shared" ref="W66:W97" si="12">+(V66*P66)*Y66</f>
        <v>1.9800068582704968</v>
      </c>
      <c r="X66" s="83">
        <f t="shared" ref="X66:X97" si="13">+(V66*O66)*Y66</f>
        <v>3.3942974713208516</v>
      </c>
      <c r="Y66">
        <v>4</v>
      </c>
      <c r="Z66" t="s">
        <v>291</v>
      </c>
    </row>
    <row r="67" spans="1:26" x14ac:dyDescent="0.25">
      <c r="A67" s="1">
        <v>44875</v>
      </c>
      <c r="B67" t="s">
        <v>68</v>
      </c>
      <c r="C67">
        <v>5</v>
      </c>
      <c r="D67">
        <v>5</v>
      </c>
      <c r="E67">
        <v>5</v>
      </c>
      <c r="F67" t="s">
        <v>177</v>
      </c>
      <c r="G67" s="2" t="s">
        <v>177</v>
      </c>
      <c r="H67" s="2" t="s">
        <v>230</v>
      </c>
      <c r="I67" t="s">
        <v>71</v>
      </c>
      <c r="J67" t="s">
        <v>69</v>
      </c>
      <c r="K67">
        <v>124.5</v>
      </c>
      <c r="L67">
        <v>97</v>
      </c>
      <c r="M67">
        <v>71</v>
      </c>
      <c r="N67">
        <v>67</v>
      </c>
      <c r="O67">
        <v>14</v>
      </c>
      <c r="P67">
        <v>7</v>
      </c>
      <c r="Q67">
        <v>13</v>
      </c>
      <c r="R67">
        <v>12</v>
      </c>
      <c r="S67" s="81">
        <f t="shared" si="8"/>
        <v>185.57815065357235</v>
      </c>
      <c r="T67" s="82">
        <f t="shared" si="9"/>
        <v>59.071360012736974</v>
      </c>
      <c r="U67" s="82">
        <f t="shared" si="10"/>
        <v>0.59071360012736973</v>
      </c>
      <c r="V67" s="83">
        <f t="shared" si="11"/>
        <v>0.27405884369387778</v>
      </c>
      <c r="W67" s="83">
        <f t="shared" si="12"/>
        <v>7.673647623428578</v>
      </c>
      <c r="X67" s="83">
        <f t="shared" si="13"/>
        <v>15.347295246857156</v>
      </c>
      <c r="Y67">
        <v>4</v>
      </c>
      <c r="Z67" t="s">
        <v>291</v>
      </c>
    </row>
    <row r="68" spans="1:26" x14ac:dyDescent="0.25">
      <c r="A68" s="1">
        <v>44875</v>
      </c>
      <c r="B68" t="s">
        <v>68</v>
      </c>
      <c r="C68">
        <v>6</v>
      </c>
      <c r="D68">
        <v>1</v>
      </c>
      <c r="E68">
        <v>1</v>
      </c>
      <c r="F68" t="s">
        <v>70</v>
      </c>
      <c r="G68" s="2" t="s">
        <v>178</v>
      </c>
      <c r="H68" s="2" t="s">
        <v>224</v>
      </c>
      <c r="I68" t="s">
        <v>32</v>
      </c>
      <c r="J68" t="s">
        <v>69</v>
      </c>
      <c r="K68">
        <v>227</v>
      </c>
      <c r="O68">
        <v>13</v>
      </c>
      <c r="P68">
        <v>2</v>
      </c>
      <c r="Q68">
        <v>10</v>
      </c>
      <c r="R68">
        <v>9</v>
      </c>
      <c r="S68" s="81">
        <f t="shared" si="8"/>
        <v>227</v>
      </c>
      <c r="T68" s="82">
        <f t="shared" si="9"/>
        <v>72.256344163720485</v>
      </c>
      <c r="U68" s="82">
        <f t="shared" si="10"/>
        <v>0.72256344163720487</v>
      </c>
      <c r="V68" s="83">
        <f t="shared" si="11"/>
        <v>0.41005475312911377</v>
      </c>
      <c r="W68" s="83">
        <f t="shared" si="12"/>
        <v>3.2804380250329102</v>
      </c>
      <c r="X68" s="83">
        <f t="shared" si="13"/>
        <v>21.322847162713916</v>
      </c>
      <c r="Y68">
        <v>4</v>
      </c>
      <c r="Z68" t="s">
        <v>291</v>
      </c>
    </row>
    <row r="69" spans="1:26" x14ac:dyDescent="0.25">
      <c r="A69" s="1">
        <v>44875</v>
      </c>
      <c r="B69" t="s">
        <v>68</v>
      </c>
      <c r="C69">
        <v>6</v>
      </c>
      <c r="D69">
        <v>1</v>
      </c>
      <c r="E69">
        <v>2</v>
      </c>
      <c r="F69" t="s">
        <v>47</v>
      </c>
      <c r="G69" s="2" t="s">
        <v>163</v>
      </c>
      <c r="H69" s="2" t="s">
        <v>217</v>
      </c>
      <c r="I69" t="s">
        <v>48</v>
      </c>
      <c r="J69" t="s">
        <v>40</v>
      </c>
      <c r="K69">
        <v>20</v>
      </c>
      <c r="L69">
        <v>18</v>
      </c>
      <c r="M69">
        <v>11</v>
      </c>
      <c r="N69">
        <v>8</v>
      </c>
      <c r="O69">
        <v>3</v>
      </c>
      <c r="P69">
        <v>3</v>
      </c>
      <c r="Q69">
        <v>4</v>
      </c>
      <c r="R69">
        <v>3</v>
      </c>
      <c r="S69" s="81">
        <f t="shared" si="8"/>
        <v>30.14962686336267</v>
      </c>
      <c r="T69" s="82">
        <f t="shared" si="9"/>
        <v>9.5969242953607292</v>
      </c>
      <c r="U69" s="82">
        <f t="shared" si="10"/>
        <v>9.5969242953607287E-2</v>
      </c>
      <c r="V69" s="83">
        <f t="shared" si="11"/>
        <v>7.2335921635266415E-3</v>
      </c>
      <c r="W69" s="83">
        <f t="shared" si="12"/>
        <v>8.6803105962319702E-2</v>
      </c>
      <c r="X69" s="83">
        <f t="shared" si="13"/>
        <v>8.6803105962319702E-2</v>
      </c>
      <c r="Y69">
        <v>4</v>
      </c>
      <c r="Z69" t="s">
        <v>291</v>
      </c>
    </row>
    <row r="70" spans="1:26" x14ac:dyDescent="0.25">
      <c r="A70" s="1">
        <v>44875</v>
      </c>
      <c r="B70" t="s">
        <v>68</v>
      </c>
      <c r="C70">
        <v>6</v>
      </c>
      <c r="D70">
        <v>2</v>
      </c>
      <c r="E70">
        <v>3</v>
      </c>
      <c r="F70" t="s">
        <v>72</v>
      </c>
      <c r="G70" s="2" t="s">
        <v>178</v>
      </c>
      <c r="H70" s="2" t="s">
        <v>224</v>
      </c>
      <c r="I70" t="s">
        <v>32</v>
      </c>
      <c r="J70" t="s">
        <v>40</v>
      </c>
      <c r="K70">
        <v>30</v>
      </c>
      <c r="O70">
        <v>3</v>
      </c>
      <c r="P70">
        <v>3</v>
      </c>
      <c r="Q70">
        <v>2.5</v>
      </c>
      <c r="R70">
        <v>1</v>
      </c>
      <c r="S70" s="81">
        <f t="shared" si="8"/>
        <v>30</v>
      </c>
      <c r="T70" s="82">
        <f t="shared" si="9"/>
        <v>9.5492965855137211</v>
      </c>
      <c r="U70" s="82">
        <f t="shared" si="10"/>
        <v>9.549296585513721E-2</v>
      </c>
      <c r="V70" s="83">
        <f t="shared" si="11"/>
        <v>7.1619724391352906E-3</v>
      </c>
      <c r="W70" s="83">
        <f t="shared" si="12"/>
        <v>8.5943669269623491E-2</v>
      </c>
      <c r="X70" s="83">
        <f t="shared" si="13"/>
        <v>8.5943669269623491E-2</v>
      </c>
      <c r="Y70">
        <v>4</v>
      </c>
      <c r="Z70" t="s">
        <v>291</v>
      </c>
    </row>
    <row r="71" spans="1:26" x14ac:dyDescent="0.25">
      <c r="A71" s="1">
        <v>44875</v>
      </c>
      <c r="B71" t="s">
        <v>68</v>
      </c>
      <c r="C71">
        <v>6</v>
      </c>
      <c r="D71">
        <v>4</v>
      </c>
      <c r="E71">
        <v>4</v>
      </c>
      <c r="F71" t="s">
        <v>70</v>
      </c>
      <c r="G71" s="2" t="s">
        <v>178</v>
      </c>
      <c r="H71" s="2" t="s">
        <v>224</v>
      </c>
      <c r="I71" t="s">
        <v>32</v>
      </c>
      <c r="J71" t="s">
        <v>73</v>
      </c>
      <c r="K71">
        <v>124</v>
      </c>
      <c r="L71">
        <v>93.5</v>
      </c>
      <c r="O71">
        <v>12</v>
      </c>
      <c r="P71">
        <v>5</v>
      </c>
      <c r="Q71">
        <v>7</v>
      </c>
      <c r="R71">
        <v>7</v>
      </c>
      <c r="S71" s="81">
        <f t="shared" si="8"/>
        <v>155.30051513114822</v>
      </c>
      <c r="T71" s="82">
        <f t="shared" si="9"/>
        <v>49.433689295679855</v>
      </c>
      <c r="U71" s="82">
        <f t="shared" si="10"/>
        <v>0.49433689295679856</v>
      </c>
      <c r="V71" s="83">
        <f t="shared" si="11"/>
        <v>0.19192693531130525</v>
      </c>
      <c r="W71" s="83">
        <f t="shared" si="12"/>
        <v>3.8385387062261049</v>
      </c>
      <c r="X71" s="83">
        <f t="shared" si="13"/>
        <v>9.2124928949426526</v>
      </c>
      <c r="Y71">
        <v>4</v>
      </c>
      <c r="Z71" t="s">
        <v>291</v>
      </c>
    </row>
    <row r="72" spans="1:26" x14ac:dyDescent="0.25">
      <c r="A72" s="1">
        <v>44875</v>
      </c>
      <c r="B72" t="s">
        <v>68</v>
      </c>
      <c r="C72">
        <v>6</v>
      </c>
      <c r="D72">
        <v>4</v>
      </c>
      <c r="E72">
        <v>5</v>
      </c>
      <c r="F72" t="s">
        <v>74</v>
      </c>
      <c r="G72" s="2" t="s">
        <v>159</v>
      </c>
      <c r="H72" s="2" t="s">
        <v>215</v>
      </c>
      <c r="I72" t="s">
        <v>31</v>
      </c>
      <c r="J72" t="s">
        <v>73</v>
      </c>
      <c r="K72">
        <v>47.5</v>
      </c>
      <c r="L72">
        <v>24.5</v>
      </c>
      <c r="M72">
        <v>16</v>
      </c>
      <c r="O72">
        <v>9</v>
      </c>
      <c r="P72">
        <v>7.5</v>
      </c>
      <c r="Q72">
        <v>6</v>
      </c>
      <c r="R72">
        <v>5</v>
      </c>
      <c r="S72" s="81">
        <f t="shared" si="8"/>
        <v>55.789784011053491</v>
      </c>
      <c r="T72" s="82">
        <f t="shared" si="9"/>
        <v>17.758439798776703</v>
      </c>
      <c r="U72" s="82">
        <f t="shared" si="10"/>
        <v>0.17758439798776704</v>
      </c>
      <c r="V72" s="83">
        <f t="shared" si="11"/>
        <v>2.4768488018676215E-2</v>
      </c>
      <c r="W72" s="83">
        <f t="shared" si="12"/>
        <v>0.74305464056028647</v>
      </c>
      <c r="X72" s="83">
        <f t="shared" si="13"/>
        <v>0.8916655686723437</v>
      </c>
      <c r="Y72">
        <v>4</v>
      </c>
      <c r="Z72" t="s">
        <v>291</v>
      </c>
    </row>
    <row r="73" spans="1:26" x14ac:dyDescent="0.25">
      <c r="A73" s="1">
        <v>44875</v>
      </c>
      <c r="B73" t="s">
        <v>68</v>
      </c>
      <c r="C73">
        <v>6</v>
      </c>
      <c r="D73">
        <v>5</v>
      </c>
      <c r="E73">
        <v>6</v>
      </c>
      <c r="F73" t="s">
        <v>177</v>
      </c>
      <c r="G73" s="2" t="s">
        <v>177</v>
      </c>
      <c r="H73" s="2" t="s">
        <v>230</v>
      </c>
      <c r="I73" t="s">
        <v>71</v>
      </c>
      <c r="J73" t="s">
        <v>73</v>
      </c>
      <c r="K73">
        <v>125</v>
      </c>
      <c r="L73">
        <v>92.5</v>
      </c>
      <c r="O73">
        <v>15</v>
      </c>
      <c r="P73">
        <v>4.5</v>
      </c>
      <c r="Q73">
        <v>9</v>
      </c>
      <c r="R73">
        <v>8</v>
      </c>
      <c r="S73" s="81">
        <f t="shared" si="8"/>
        <v>155.50321540083985</v>
      </c>
      <c r="T73" s="82">
        <f t="shared" si="9"/>
        <v>49.498210795454817</v>
      </c>
      <c r="U73" s="82">
        <f t="shared" si="10"/>
        <v>0.49498210795454817</v>
      </c>
      <c r="V73" s="83">
        <f t="shared" si="11"/>
        <v>0.19242827338204466</v>
      </c>
      <c r="W73" s="83">
        <f t="shared" si="12"/>
        <v>3.4637089208768037</v>
      </c>
      <c r="X73" s="83">
        <f t="shared" si="13"/>
        <v>11.54569640292268</v>
      </c>
      <c r="Y73">
        <v>4</v>
      </c>
      <c r="Z73" t="s">
        <v>291</v>
      </c>
    </row>
    <row r="74" spans="1:26" x14ac:dyDescent="0.25">
      <c r="A74" s="1">
        <v>44870</v>
      </c>
      <c r="B74" t="s">
        <v>348</v>
      </c>
      <c r="C74">
        <v>7</v>
      </c>
      <c r="D74">
        <v>1</v>
      </c>
      <c r="E74">
        <v>1</v>
      </c>
      <c r="F74" t="s">
        <v>17</v>
      </c>
      <c r="G74" s="2" t="s">
        <v>336</v>
      </c>
      <c r="H74" s="2" t="s">
        <v>335</v>
      </c>
      <c r="I74" t="s">
        <v>18</v>
      </c>
      <c r="J74" t="s">
        <v>19</v>
      </c>
      <c r="K74">
        <v>8</v>
      </c>
      <c r="O74">
        <v>1.9</v>
      </c>
      <c r="P74">
        <v>0</v>
      </c>
      <c r="Q74">
        <v>3</v>
      </c>
      <c r="R74">
        <v>2.2999999999999998</v>
      </c>
      <c r="S74" s="81">
        <f t="shared" ref="S74:S137" si="14">SQRT((K74*K74)+(L74*L74)+(M74*M74)+(N74*N74))</f>
        <v>8</v>
      </c>
      <c r="T74" s="82">
        <f t="shared" ref="T74:T137" si="15">S74/PI()</f>
        <v>2.5464790894703255</v>
      </c>
      <c r="U74" s="82">
        <f t="shared" ref="U74:U137" si="16">T74/100</f>
        <v>2.5464790894703257E-2</v>
      </c>
      <c r="V74" s="83">
        <f t="shared" ref="V74:V137" si="17">+(PI()/4)*(U74^2)</f>
        <v>5.0929581789406519E-4</v>
      </c>
      <c r="W74" s="83">
        <f t="shared" si="12"/>
        <v>0</v>
      </c>
      <c r="X74" s="83">
        <f t="shared" si="13"/>
        <v>3.8706482159948951E-3</v>
      </c>
      <c r="Y74">
        <v>4</v>
      </c>
      <c r="Z74" t="s">
        <v>291</v>
      </c>
    </row>
    <row r="75" spans="1:26" x14ac:dyDescent="0.25">
      <c r="A75" s="1">
        <v>44870</v>
      </c>
      <c r="B75" t="s">
        <v>348</v>
      </c>
      <c r="C75">
        <v>7</v>
      </c>
      <c r="D75">
        <v>1</v>
      </c>
      <c r="E75">
        <v>2</v>
      </c>
      <c r="F75" t="s">
        <v>20</v>
      </c>
      <c r="G75" s="52" t="s">
        <v>254</v>
      </c>
      <c r="H75" s="2" t="s">
        <v>231</v>
      </c>
      <c r="I75" t="s">
        <v>21</v>
      </c>
      <c r="J75" t="s">
        <v>19</v>
      </c>
      <c r="K75">
        <v>3</v>
      </c>
      <c r="O75">
        <v>1.8</v>
      </c>
      <c r="P75">
        <v>0</v>
      </c>
      <c r="Q75">
        <v>1.5</v>
      </c>
      <c r="R75">
        <v>1</v>
      </c>
      <c r="S75" s="81">
        <f t="shared" si="14"/>
        <v>3</v>
      </c>
      <c r="T75" s="82">
        <f t="shared" si="15"/>
        <v>0.95492965855137202</v>
      </c>
      <c r="U75" s="82">
        <f t="shared" si="16"/>
        <v>9.5492965855137196E-3</v>
      </c>
      <c r="V75" s="83">
        <f t="shared" si="17"/>
        <v>7.1619724391352885E-5</v>
      </c>
      <c r="W75" s="83">
        <f t="shared" si="12"/>
        <v>0</v>
      </c>
      <c r="X75" s="83">
        <f t="shared" si="13"/>
        <v>5.1566201561774078E-4</v>
      </c>
      <c r="Y75">
        <v>4</v>
      </c>
      <c r="Z75" t="s">
        <v>291</v>
      </c>
    </row>
    <row r="76" spans="1:26" x14ac:dyDescent="0.25">
      <c r="A76" s="1">
        <v>44870</v>
      </c>
      <c r="B76" t="s">
        <v>348</v>
      </c>
      <c r="C76">
        <v>7</v>
      </c>
      <c r="D76">
        <v>1</v>
      </c>
      <c r="E76">
        <v>3</v>
      </c>
      <c r="F76" t="s">
        <v>22</v>
      </c>
      <c r="G76" s="52" t="s">
        <v>160</v>
      </c>
      <c r="H76" s="2" t="s">
        <v>232</v>
      </c>
      <c r="I76" t="s">
        <v>23</v>
      </c>
      <c r="J76" t="s">
        <v>19</v>
      </c>
      <c r="K76">
        <v>7</v>
      </c>
      <c r="L76">
        <v>7</v>
      </c>
      <c r="M76">
        <v>3</v>
      </c>
      <c r="N76">
        <v>3</v>
      </c>
      <c r="O76">
        <v>2.2000000000000002</v>
      </c>
      <c r="P76">
        <v>0</v>
      </c>
      <c r="Q76">
        <v>2.7</v>
      </c>
      <c r="R76">
        <v>2.4</v>
      </c>
      <c r="S76" s="81">
        <f t="shared" si="14"/>
        <v>10.770329614269007</v>
      </c>
      <c r="T76" s="82">
        <f t="shared" si="15"/>
        <v>3.428302393679878</v>
      </c>
      <c r="U76" s="82">
        <f t="shared" si="16"/>
        <v>3.428302393679878E-2</v>
      </c>
      <c r="V76" s="83">
        <f t="shared" si="17"/>
        <v>9.2309866993299289E-4</v>
      </c>
      <c r="W76" s="83">
        <f t="shared" si="12"/>
        <v>0</v>
      </c>
      <c r="X76" s="83">
        <f t="shared" si="13"/>
        <v>8.123268295410338E-3</v>
      </c>
      <c r="Y76">
        <v>4</v>
      </c>
      <c r="Z76" t="s">
        <v>291</v>
      </c>
    </row>
    <row r="77" spans="1:26" x14ac:dyDescent="0.25">
      <c r="A77" s="1">
        <v>44870</v>
      </c>
      <c r="B77" t="s">
        <v>348</v>
      </c>
      <c r="C77">
        <v>7</v>
      </c>
      <c r="D77">
        <v>1</v>
      </c>
      <c r="E77">
        <v>4</v>
      </c>
      <c r="F77" t="s">
        <v>24</v>
      </c>
      <c r="G77" s="52" t="s">
        <v>270</v>
      </c>
      <c r="H77" s="2" t="s">
        <v>233</v>
      </c>
      <c r="I77" t="s">
        <v>25</v>
      </c>
      <c r="J77" t="s">
        <v>19</v>
      </c>
      <c r="K77">
        <v>1</v>
      </c>
      <c r="O77">
        <v>0.56000000000000005</v>
      </c>
      <c r="P77">
        <v>0</v>
      </c>
      <c r="Q77">
        <v>0.5</v>
      </c>
      <c r="R77">
        <v>0.2</v>
      </c>
      <c r="S77" s="81">
        <f t="shared" si="14"/>
        <v>1</v>
      </c>
      <c r="T77" s="82">
        <f t="shared" si="15"/>
        <v>0.31830988618379069</v>
      </c>
      <c r="U77" s="82">
        <f t="shared" si="16"/>
        <v>3.1830988618379071E-3</v>
      </c>
      <c r="V77" s="83">
        <f t="shared" si="17"/>
        <v>7.9577471545947685E-6</v>
      </c>
      <c r="W77" s="83">
        <f t="shared" si="12"/>
        <v>0</v>
      </c>
      <c r="X77" s="83">
        <f t="shared" si="13"/>
        <v>1.7825353626292284E-5</v>
      </c>
      <c r="Y77">
        <v>4</v>
      </c>
      <c r="Z77" t="s">
        <v>291</v>
      </c>
    </row>
    <row r="78" spans="1:26" x14ac:dyDescent="0.25">
      <c r="A78" s="1">
        <v>44870</v>
      </c>
      <c r="B78" t="s">
        <v>348</v>
      </c>
      <c r="C78">
        <v>7</v>
      </c>
      <c r="D78">
        <v>1</v>
      </c>
      <c r="E78">
        <v>5</v>
      </c>
      <c r="F78" t="s">
        <v>26</v>
      </c>
      <c r="G78" s="52" t="s">
        <v>271</v>
      </c>
      <c r="H78" s="2" t="s">
        <v>234</v>
      </c>
      <c r="I78" t="s">
        <v>27</v>
      </c>
      <c r="J78" t="s">
        <v>19</v>
      </c>
      <c r="K78">
        <v>18</v>
      </c>
      <c r="L78">
        <v>14</v>
      </c>
      <c r="M78">
        <v>10</v>
      </c>
      <c r="N78">
        <v>8</v>
      </c>
      <c r="O78">
        <v>4</v>
      </c>
      <c r="P78">
        <v>3</v>
      </c>
      <c r="Q78">
        <v>3</v>
      </c>
      <c r="R78">
        <v>3</v>
      </c>
      <c r="S78" s="81">
        <f t="shared" si="14"/>
        <v>26.153393661244042</v>
      </c>
      <c r="T78" s="82">
        <f t="shared" si="15"/>
        <v>8.3248837596304632</v>
      </c>
      <c r="U78" s="82">
        <f t="shared" si="16"/>
        <v>8.3248837596304637E-2</v>
      </c>
      <c r="V78" s="83">
        <f t="shared" si="17"/>
        <v>5.4430990537428208E-3</v>
      </c>
      <c r="W78" s="83">
        <f t="shared" si="12"/>
        <v>6.5317188644913843E-2</v>
      </c>
      <c r="X78" s="83">
        <f t="shared" si="13"/>
        <v>8.7089584859885133E-2</v>
      </c>
      <c r="Y78">
        <v>4</v>
      </c>
      <c r="Z78" t="s">
        <v>291</v>
      </c>
    </row>
    <row r="79" spans="1:26" x14ac:dyDescent="0.25">
      <c r="A79" s="1">
        <v>44870</v>
      </c>
      <c r="B79" t="s">
        <v>348</v>
      </c>
      <c r="C79">
        <v>7</v>
      </c>
      <c r="D79">
        <v>1</v>
      </c>
      <c r="E79">
        <v>6</v>
      </c>
      <c r="F79" t="s">
        <v>28</v>
      </c>
      <c r="G79" s="52" t="s">
        <v>263</v>
      </c>
      <c r="H79" s="2" t="s">
        <v>235</v>
      </c>
      <c r="I79" t="s">
        <v>21</v>
      </c>
      <c r="J79" t="s">
        <v>19</v>
      </c>
      <c r="K79">
        <v>5</v>
      </c>
      <c r="O79">
        <v>1.6</v>
      </c>
      <c r="P79">
        <v>0</v>
      </c>
      <c r="Q79">
        <v>0.01</v>
      </c>
      <c r="R79">
        <v>0.01</v>
      </c>
      <c r="S79" s="81">
        <f t="shared" si="14"/>
        <v>5</v>
      </c>
      <c r="T79" s="82">
        <f t="shared" si="15"/>
        <v>1.5915494309189535</v>
      </c>
      <c r="U79" s="82">
        <f t="shared" si="16"/>
        <v>1.5915494309189534E-2</v>
      </c>
      <c r="V79" s="83">
        <f t="shared" si="17"/>
        <v>1.9894367886486917E-4</v>
      </c>
      <c r="W79" s="83">
        <f t="shared" si="12"/>
        <v>0</v>
      </c>
      <c r="X79" s="83">
        <f t="shared" si="13"/>
        <v>1.2732395447351628E-3</v>
      </c>
      <c r="Y79">
        <v>4</v>
      </c>
      <c r="Z79" t="s">
        <v>291</v>
      </c>
    </row>
    <row r="80" spans="1:26" x14ac:dyDescent="0.25">
      <c r="A80" s="1">
        <v>44870</v>
      </c>
      <c r="B80" t="s">
        <v>348</v>
      </c>
      <c r="C80">
        <v>7</v>
      </c>
      <c r="D80">
        <v>2</v>
      </c>
      <c r="E80">
        <v>7</v>
      </c>
      <c r="F80" t="s">
        <v>26</v>
      </c>
      <c r="G80" s="52" t="s">
        <v>271</v>
      </c>
      <c r="H80" s="2" t="s">
        <v>234</v>
      </c>
      <c r="I80" t="s">
        <v>27</v>
      </c>
      <c r="J80" t="s">
        <v>19</v>
      </c>
      <c r="K80">
        <v>21</v>
      </c>
      <c r="L80">
        <v>17</v>
      </c>
      <c r="M80">
        <v>155</v>
      </c>
      <c r="N80">
        <v>15</v>
      </c>
      <c r="O80">
        <v>3.8</v>
      </c>
      <c r="P80">
        <v>2.5</v>
      </c>
      <c r="Q80">
        <v>3.5</v>
      </c>
      <c r="R80">
        <v>4</v>
      </c>
      <c r="S80" s="81">
        <f t="shared" si="14"/>
        <v>158.05062480104277</v>
      </c>
      <c r="T80" s="82">
        <f t="shared" si="15"/>
        <v>50.309076391696927</v>
      </c>
      <c r="U80" s="82">
        <f t="shared" si="16"/>
        <v>0.50309076391696927</v>
      </c>
      <c r="V80" s="83">
        <f t="shared" si="17"/>
        <v>0.19878452392177723</v>
      </c>
      <c r="W80" s="83">
        <f t="shared" si="12"/>
        <v>1.9878452392177723</v>
      </c>
      <c r="X80" s="83">
        <f t="shared" si="13"/>
        <v>3.0215247636110139</v>
      </c>
      <c r="Y80">
        <v>4</v>
      </c>
      <c r="Z80" t="s">
        <v>291</v>
      </c>
    </row>
    <row r="81" spans="1:26" x14ac:dyDescent="0.25">
      <c r="A81" s="1">
        <v>44870</v>
      </c>
      <c r="B81" t="s">
        <v>348</v>
      </c>
      <c r="C81">
        <v>7</v>
      </c>
      <c r="D81">
        <v>2</v>
      </c>
      <c r="E81">
        <v>8</v>
      </c>
      <c r="F81" t="s">
        <v>85</v>
      </c>
      <c r="G81" s="52" t="s">
        <v>260</v>
      </c>
      <c r="H81" s="2" t="s">
        <v>222</v>
      </c>
      <c r="I81" t="s">
        <v>29</v>
      </c>
      <c r="J81" t="s">
        <v>73</v>
      </c>
      <c r="K81">
        <v>11</v>
      </c>
      <c r="O81">
        <v>3</v>
      </c>
      <c r="P81">
        <v>0</v>
      </c>
      <c r="Q81">
        <v>1.5</v>
      </c>
      <c r="R81">
        <v>1.5</v>
      </c>
      <c r="S81" s="81">
        <f t="shared" si="14"/>
        <v>11</v>
      </c>
      <c r="T81" s="82">
        <f t="shared" si="15"/>
        <v>3.5014087480216975</v>
      </c>
      <c r="U81" s="82">
        <f t="shared" si="16"/>
        <v>3.5014087480216977E-2</v>
      </c>
      <c r="V81" s="83">
        <f t="shared" si="17"/>
        <v>9.6288740570596703E-4</v>
      </c>
      <c r="W81" s="83">
        <f t="shared" si="12"/>
        <v>0</v>
      </c>
      <c r="X81" s="83">
        <f t="shared" si="13"/>
        <v>1.7331973302707408E-2</v>
      </c>
      <c r="Y81">
        <v>6</v>
      </c>
      <c r="Z81" t="s">
        <v>291</v>
      </c>
    </row>
    <row r="82" spans="1:26" x14ac:dyDescent="0.25">
      <c r="A82" s="1">
        <v>44870</v>
      </c>
      <c r="B82" t="s">
        <v>348</v>
      </c>
      <c r="C82">
        <v>7</v>
      </c>
      <c r="D82">
        <v>2</v>
      </c>
      <c r="E82">
        <v>9</v>
      </c>
      <c r="F82" t="s">
        <v>30</v>
      </c>
      <c r="G82" s="52" t="s">
        <v>171</v>
      </c>
      <c r="H82" s="2" t="s">
        <v>216</v>
      </c>
      <c r="I82" t="s">
        <v>23</v>
      </c>
      <c r="J82" t="s">
        <v>73</v>
      </c>
      <c r="K82">
        <v>13</v>
      </c>
      <c r="L82">
        <v>8</v>
      </c>
      <c r="O82">
        <v>3</v>
      </c>
      <c r="P82">
        <v>0</v>
      </c>
      <c r="Q82">
        <v>1</v>
      </c>
      <c r="R82">
        <v>1</v>
      </c>
      <c r="S82" s="81">
        <f t="shared" si="14"/>
        <v>15.264337522473747</v>
      </c>
      <c r="T82" s="82">
        <f t="shared" si="15"/>
        <v>4.8587895394495844</v>
      </c>
      <c r="U82" s="82">
        <f t="shared" si="16"/>
        <v>4.8587895394495845E-2</v>
      </c>
      <c r="V82" s="83">
        <f t="shared" si="17"/>
        <v>1.8541550870205808E-3</v>
      </c>
      <c r="W82" s="83">
        <f t="shared" si="12"/>
        <v>0</v>
      </c>
      <c r="X82" s="83">
        <f t="shared" si="13"/>
        <v>2.224986104424697E-2</v>
      </c>
      <c r="Y82">
        <v>4</v>
      </c>
      <c r="Z82" t="s">
        <v>291</v>
      </c>
    </row>
    <row r="83" spans="1:26" x14ac:dyDescent="0.25">
      <c r="A83" s="1">
        <v>44870</v>
      </c>
      <c r="B83" t="s">
        <v>348</v>
      </c>
      <c r="C83">
        <v>7</v>
      </c>
      <c r="D83">
        <v>2</v>
      </c>
      <c r="E83">
        <v>10</v>
      </c>
      <c r="F83" t="s">
        <v>74</v>
      </c>
      <c r="G83" s="52" t="s">
        <v>159</v>
      </c>
      <c r="H83" s="2" t="s">
        <v>215</v>
      </c>
      <c r="I83" t="s">
        <v>31</v>
      </c>
      <c r="J83" t="s">
        <v>19</v>
      </c>
      <c r="K83">
        <v>10</v>
      </c>
      <c r="O83">
        <v>3.2</v>
      </c>
      <c r="P83">
        <v>0</v>
      </c>
      <c r="Q83">
        <v>1.7</v>
      </c>
      <c r="R83">
        <v>1.7</v>
      </c>
      <c r="S83" s="81">
        <f t="shared" si="14"/>
        <v>10</v>
      </c>
      <c r="T83" s="82">
        <f t="shared" si="15"/>
        <v>3.183098861837907</v>
      </c>
      <c r="U83" s="82">
        <f t="shared" si="16"/>
        <v>3.1830988618379068E-2</v>
      </c>
      <c r="V83" s="83">
        <f t="shared" si="17"/>
        <v>7.9577471545947667E-4</v>
      </c>
      <c r="W83" s="83">
        <f t="shared" si="12"/>
        <v>0</v>
      </c>
      <c r="X83" s="83">
        <f t="shared" si="13"/>
        <v>1.5278874536821953E-2</v>
      </c>
      <c r="Y83">
        <v>6</v>
      </c>
      <c r="Z83" t="s">
        <v>291</v>
      </c>
    </row>
    <row r="84" spans="1:26" x14ac:dyDescent="0.25">
      <c r="A84" s="1">
        <v>44870</v>
      </c>
      <c r="B84" t="s">
        <v>348</v>
      </c>
      <c r="C84">
        <v>7</v>
      </c>
      <c r="D84">
        <v>2</v>
      </c>
      <c r="E84">
        <v>11</v>
      </c>
      <c r="F84" t="s">
        <v>26</v>
      </c>
      <c r="G84" s="52" t="s">
        <v>271</v>
      </c>
      <c r="H84" s="2" t="s">
        <v>234</v>
      </c>
      <c r="I84" t="s">
        <v>27</v>
      </c>
      <c r="J84" t="s">
        <v>19</v>
      </c>
      <c r="K84">
        <v>8</v>
      </c>
      <c r="L84">
        <v>6</v>
      </c>
      <c r="O84">
        <v>3.1</v>
      </c>
      <c r="P84">
        <v>2.5</v>
      </c>
      <c r="Q84">
        <v>1.8</v>
      </c>
      <c r="R84">
        <v>1.7</v>
      </c>
      <c r="S84" s="81">
        <f t="shared" si="14"/>
        <v>10</v>
      </c>
      <c r="T84" s="82">
        <f t="shared" si="15"/>
        <v>3.183098861837907</v>
      </c>
      <c r="U84" s="82">
        <f t="shared" si="16"/>
        <v>3.1830988618379068E-2</v>
      </c>
      <c r="V84" s="83">
        <f t="shared" si="17"/>
        <v>7.9577471545947667E-4</v>
      </c>
      <c r="W84" s="83">
        <f t="shared" si="12"/>
        <v>7.9577471545947669E-3</v>
      </c>
      <c r="X84" s="83">
        <f t="shared" si="13"/>
        <v>9.8676064716975102E-3</v>
      </c>
      <c r="Y84">
        <v>4</v>
      </c>
      <c r="Z84" t="s">
        <v>291</v>
      </c>
    </row>
    <row r="85" spans="1:26" x14ac:dyDescent="0.25">
      <c r="A85" s="1">
        <v>44870</v>
      </c>
      <c r="B85" t="s">
        <v>348</v>
      </c>
      <c r="C85">
        <v>7</v>
      </c>
      <c r="D85">
        <v>2</v>
      </c>
      <c r="E85">
        <v>12</v>
      </c>
      <c r="F85" t="s">
        <v>17</v>
      </c>
      <c r="G85" s="2" t="s">
        <v>336</v>
      </c>
      <c r="H85" s="2" t="s">
        <v>335</v>
      </c>
      <c r="I85" t="s">
        <v>18</v>
      </c>
      <c r="J85" t="s">
        <v>19</v>
      </c>
      <c r="K85">
        <v>21</v>
      </c>
      <c r="L85">
        <v>15</v>
      </c>
      <c r="M85">
        <v>18</v>
      </c>
      <c r="O85">
        <v>3.2</v>
      </c>
      <c r="P85">
        <v>0</v>
      </c>
      <c r="Q85">
        <v>3</v>
      </c>
      <c r="R85">
        <v>3</v>
      </c>
      <c r="S85" s="81">
        <f t="shared" si="14"/>
        <v>31.464265445104548</v>
      </c>
      <c r="T85" s="82">
        <f t="shared" si="15"/>
        <v>10.015386752687807</v>
      </c>
      <c r="U85" s="82">
        <f t="shared" si="16"/>
        <v>0.10015386752687806</v>
      </c>
      <c r="V85" s="83">
        <f t="shared" si="17"/>
        <v>7.8781696830488197E-3</v>
      </c>
      <c r="W85" s="83">
        <f t="shared" si="12"/>
        <v>0</v>
      </c>
      <c r="X85" s="83">
        <f t="shared" si="13"/>
        <v>0.1008405719430249</v>
      </c>
      <c r="Y85">
        <v>4</v>
      </c>
      <c r="Z85" t="s">
        <v>291</v>
      </c>
    </row>
    <row r="86" spans="1:26" x14ac:dyDescent="0.25">
      <c r="A86" s="1">
        <v>44870</v>
      </c>
      <c r="B86" t="s">
        <v>348</v>
      </c>
      <c r="C86">
        <v>7</v>
      </c>
      <c r="D86">
        <v>3</v>
      </c>
      <c r="E86">
        <v>13</v>
      </c>
      <c r="F86" t="s">
        <v>56</v>
      </c>
      <c r="G86" s="52" t="s">
        <v>175</v>
      </c>
      <c r="H86" s="2" t="s">
        <v>214</v>
      </c>
      <c r="I86" t="s">
        <v>32</v>
      </c>
      <c r="J86" t="s">
        <v>19</v>
      </c>
      <c r="K86">
        <v>5.5</v>
      </c>
      <c r="L86">
        <v>5</v>
      </c>
      <c r="M86">
        <v>4</v>
      </c>
      <c r="O86">
        <v>2.2999999999999998</v>
      </c>
      <c r="P86">
        <v>1.6</v>
      </c>
      <c r="Q86">
        <v>2</v>
      </c>
      <c r="R86">
        <v>1.8</v>
      </c>
      <c r="S86" s="81">
        <f t="shared" si="14"/>
        <v>8.4409715080670669</v>
      </c>
      <c r="T86" s="82">
        <f t="shared" si="15"/>
        <v>2.686844680013448</v>
      </c>
      <c r="U86" s="82">
        <f t="shared" si="16"/>
        <v>2.686844680013448E-2</v>
      </c>
      <c r="V86" s="83">
        <f t="shared" si="17"/>
        <v>5.6698948476487717E-4</v>
      </c>
      <c r="W86" s="83">
        <f t="shared" si="12"/>
        <v>3.6287327024952139E-3</v>
      </c>
      <c r="X86" s="83">
        <f t="shared" si="13"/>
        <v>5.2163032598368693E-3</v>
      </c>
      <c r="Y86">
        <v>4</v>
      </c>
      <c r="Z86" t="s">
        <v>291</v>
      </c>
    </row>
    <row r="87" spans="1:26" x14ac:dyDescent="0.25">
      <c r="A87" s="1">
        <v>44870</v>
      </c>
      <c r="B87" t="s">
        <v>348</v>
      </c>
      <c r="C87">
        <v>7</v>
      </c>
      <c r="D87">
        <v>3</v>
      </c>
      <c r="E87">
        <v>14</v>
      </c>
      <c r="F87" t="s">
        <v>322</v>
      </c>
      <c r="G87" s="2" t="s">
        <v>333</v>
      </c>
      <c r="H87" s="52" t="s">
        <v>332</v>
      </c>
      <c r="I87" t="s">
        <v>34</v>
      </c>
      <c r="J87" t="s">
        <v>80</v>
      </c>
      <c r="K87">
        <v>21.5</v>
      </c>
      <c r="L87">
        <v>20.5</v>
      </c>
      <c r="M87">
        <v>22</v>
      </c>
      <c r="O87">
        <v>4</v>
      </c>
      <c r="P87">
        <v>1.5</v>
      </c>
      <c r="Q87">
        <v>3.8</v>
      </c>
      <c r="R87">
        <v>3.5</v>
      </c>
      <c r="S87" s="81">
        <f t="shared" si="14"/>
        <v>36.966200778549045</v>
      </c>
      <c r="T87" s="82">
        <f t="shared" si="15"/>
        <v>11.766707162467101</v>
      </c>
      <c r="U87" s="82">
        <f t="shared" si="16"/>
        <v>0.11766707162467101</v>
      </c>
      <c r="V87" s="83">
        <f t="shared" si="17"/>
        <v>1.0874261486753748E-2</v>
      </c>
      <c r="W87" s="83">
        <f t="shared" si="12"/>
        <v>6.5245568920522495E-2</v>
      </c>
      <c r="X87" s="83">
        <f t="shared" si="13"/>
        <v>0.17398818378805997</v>
      </c>
      <c r="Y87">
        <v>4</v>
      </c>
      <c r="Z87" t="s">
        <v>291</v>
      </c>
    </row>
    <row r="88" spans="1:26" x14ac:dyDescent="0.25">
      <c r="A88" s="1">
        <v>44870</v>
      </c>
      <c r="B88" t="s">
        <v>348</v>
      </c>
      <c r="C88">
        <v>7</v>
      </c>
      <c r="D88">
        <v>3</v>
      </c>
      <c r="E88">
        <v>15</v>
      </c>
      <c r="F88" t="s">
        <v>35</v>
      </c>
      <c r="G88" s="52" t="s">
        <v>262</v>
      </c>
      <c r="H88" s="2" t="s">
        <v>236</v>
      </c>
      <c r="I88" t="s">
        <v>25</v>
      </c>
      <c r="J88" t="s">
        <v>19</v>
      </c>
      <c r="K88">
        <v>1</v>
      </c>
      <c r="O88">
        <v>1.5</v>
      </c>
      <c r="P88">
        <v>0</v>
      </c>
      <c r="Q88">
        <v>1</v>
      </c>
      <c r="R88">
        <v>1</v>
      </c>
      <c r="S88" s="81">
        <f t="shared" si="14"/>
        <v>1</v>
      </c>
      <c r="T88" s="82">
        <f t="shared" si="15"/>
        <v>0.31830988618379069</v>
      </c>
      <c r="U88" s="82">
        <f t="shared" si="16"/>
        <v>3.1830988618379071E-3</v>
      </c>
      <c r="V88" s="83">
        <f t="shared" si="17"/>
        <v>7.9577471545947685E-6</v>
      </c>
      <c r="W88" s="83">
        <f t="shared" si="12"/>
        <v>0</v>
      </c>
      <c r="X88" s="83">
        <f t="shared" si="13"/>
        <v>4.7746482927568608E-5</v>
      </c>
      <c r="Y88">
        <v>4</v>
      </c>
      <c r="Z88" t="s">
        <v>291</v>
      </c>
    </row>
    <row r="89" spans="1:26" x14ac:dyDescent="0.25">
      <c r="A89" s="1">
        <v>44870</v>
      </c>
      <c r="B89" t="s">
        <v>348</v>
      </c>
      <c r="C89">
        <v>7</v>
      </c>
      <c r="D89">
        <v>3</v>
      </c>
      <c r="E89">
        <v>16</v>
      </c>
      <c r="F89" t="s">
        <v>20</v>
      </c>
      <c r="G89" s="52" t="s">
        <v>254</v>
      </c>
      <c r="H89" s="2" t="s">
        <v>231</v>
      </c>
      <c r="I89" t="s">
        <v>21</v>
      </c>
      <c r="J89" t="s">
        <v>19</v>
      </c>
      <c r="K89">
        <v>1</v>
      </c>
      <c r="O89">
        <v>1.5</v>
      </c>
      <c r="P89">
        <v>0</v>
      </c>
      <c r="Q89">
        <v>0.7</v>
      </c>
      <c r="R89">
        <v>0.7</v>
      </c>
      <c r="S89" s="81">
        <f t="shared" si="14"/>
        <v>1</v>
      </c>
      <c r="T89" s="82">
        <f t="shared" si="15"/>
        <v>0.31830988618379069</v>
      </c>
      <c r="U89" s="82">
        <f t="shared" si="16"/>
        <v>3.1830988618379071E-3</v>
      </c>
      <c r="V89" s="83">
        <f t="shared" si="17"/>
        <v>7.9577471545947685E-6</v>
      </c>
      <c r="W89" s="83">
        <f t="shared" si="12"/>
        <v>0</v>
      </c>
      <c r="X89" s="83">
        <f t="shared" si="13"/>
        <v>4.7746482927568608E-5</v>
      </c>
      <c r="Y89">
        <v>4</v>
      </c>
      <c r="Z89" t="s">
        <v>291</v>
      </c>
    </row>
    <row r="90" spans="1:26" x14ac:dyDescent="0.25">
      <c r="A90" s="1">
        <v>44870</v>
      </c>
      <c r="B90" t="s">
        <v>348</v>
      </c>
      <c r="C90">
        <v>7</v>
      </c>
      <c r="D90">
        <v>3</v>
      </c>
      <c r="E90">
        <v>17</v>
      </c>
      <c r="F90" t="s">
        <v>36</v>
      </c>
      <c r="G90" s="52" t="s">
        <v>268</v>
      </c>
      <c r="H90" s="2" t="s">
        <v>211</v>
      </c>
      <c r="I90" t="s">
        <v>37</v>
      </c>
      <c r="J90" t="s">
        <v>19</v>
      </c>
      <c r="K90">
        <v>22</v>
      </c>
      <c r="L90">
        <v>20</v>
      </c>
      <c r="M90">
        <v>19</v>
      </c>
      <c r="O90">
        <v>3</v>
      </c>
      <c r="P90">
        <v>0</v>
      </c>
      <c r="Q90">
        <v>2.8</v>
      </c>
      <c r="R90">
        <v>2.7</v>
      </c>
      <c r="S90" s="81">
        <f t="shared" si="14"/>
        <v>35.284557528754704</v>
      </c>
      <c r="T90" s="82">
        <f t="shared" si="15"/>
        <v>11.231423491023325</v>
      </c>
      <c r="U90" s="82">
        <f t="shared" si="16"/>
        <v>0.11231423491023325</v>
      </c>
      <c r="V90" s="83">
        <f t="shared" si="17"/>
        <v>9.9073952074704881E-3</v>
      </c>
      <c r="W90" s="83">
        <f t="shared" si="12"/>
        <v>0</v>
      </c>
      <c r="X90" s="83">
        <f t="shared" si="13"/>
        <v>0.11888874248964586</v>
      </c>
      <c r="Y90">
        <v>4</v>
      </c>
      <c r="Z90" t="s">
        <v>291</v>
      </c>
    </row>
    <row r="91" spans="1:26" x14ac:dyDescent="0.25">
      <c r="A91" s="1">
        <v>44870</v>
      </c>
      <c r="B91" t="s">
        <v>348</v>
      </c>
      <c r="C91">
        <v>7</v>
      </c>
      <c r="D91">
        <v>3</v>
      </c>
      <c r="E91">
        <v>18</v>
      </c>
      <c r="F91" t="s">
        <v>26</v>
      </c>
      <c r="G91" s="52" t="s">
        <v>271</v>
      </c>
      <c r="H91" s="2" t="s">
        <v>234</v>
      </c>
      <c r="I91" t="s">
        <v>27</v>
      </c>
      <c r="J91" t="s">
        <v>19</v>
      </c>
      <c r="K91">
        <v>9.5</v>
      </c>
      <c r="L91">
        <v>5</v>
      </c>
      <c r="M91">
        <v>45</v>
      </c>
      <c r="O91">
        <v>2.1</v>
      </c>
      <c r="P91">
        <v>1.5</v>
      </c>
      <c r="Q91">
        <v>1.4</v>
      </c>
      <c r="R91">
        <v>1.2</v>
      </c>
      <c r="S91" s="81">
        <f t="shared" si="14"/>
        <v>46.262836056601628</v>
      </c>
      <c r="T91" s="82">
        <f t="shared" si="15"/>
        <v>14.725918079716232</v>
      </c>
      <c r="U91" s="82">
        <f t="shared" si="16"/>
        <v>0.14725918079716233</v>
      </c>
      <c r="V91" s="83">
        <f t="shared" si="17"/>
        <v>1.7031568347621449E-2</v>
      </c>
      <c r="W91" s="83">
        <f t="shared" si="12"/>
        <v>0.1021894100857287</v>
      </c>
      <c r="X91" s="83">
        <f t="shared" si="13"/>
        <v>0.14306517412002018</v>
      </c>
      <c r="Y91">
        <v>4</v>
      </c>
      <c r="Z91" t="s">
        <v>291</v>
      </c>
    </row>
    <row r="92" spans="1:26" x14ac:dyDescent="0.25">
      <c r="A92" s="1">
        <v>44870</v>
      </c>
      <c r="B92" t="s">
        <v>348</v>
      </c>
      <c r="C92">
        <v>7</v>
      </c>
      <c r="D92">
        <v>3</v>
      </c>
      <c r="E92">
        <v>19</v>
      </c>
      <c r="F92" t="s">
        <v>36</v>
      </c>
      <c r="G92" s="52" t="s">
        <v>268</v>
      </c>
      <c r="H92" s="2" t="s">
        <v>211</v>
      </c>
      <c r="I92" t="s">
        <v>37</v>
      </c>
      <c r="J92" t="s">
        <v>19</v>
      </c>
      <c r="K92">
        <v>13</v>
      </c>
      <c r="L92">
        <v>75</v>
      </c>
      <c r="M92">
        <v>7</v>
      </c>
      <c r="O92">
        <v>2.2000000000000002</v>
      </c>
      <c r="P92">
        <v>0</v>
      </c>
      <c r="Q92">
        <v>3</v>
      </c>
      <c r="R92">
        <v>3</v>
      </c>
      <c r="S92" s="81">
        <f t="shared" si="14"/>
        <v>76.439518575145414</v>
      </c>
      <c r="T92" s="82">
        <f t="shared" si="15"/>
        <v>24.331454457598291</v>
      </c>
      <c r="U92" s="82">
        <f t="shared" si="16"/>
        <v>0.24331454457598289</v>
      </c>
      <c r="V92" s="83">
        <f t="shared" si="17"/>
        <v>4.6497116624297223E-2</v>
      </c>
      <c r="W92" s="83">
        <f t="shared" si="12"/>
        <v>0</v>
      </c>
      <c r="X92" s="83">
        <f t="shared" si="13"/>
        <v>0.40917462629381557</v>
      </c>
      <c r="Y92">
        <v>4</v>
      </c>
      <c r="Z92" t="s">
        <v>291</v>
      </c>
    </row>
    <row r="93" spans="1:26" x14ac:dyDescent="0.25">
      <c r="A93" s="1">
        <v>44870</v>
      </c>
      <c r="B93" t="s">
        <v>348</v>
      </c>
      <c r="C93">
        <v>7</v>
      </c>
      <c r="D93">
        <v>3</v>
      </c>
      <c r="E93">
        <v>20</v>
      </c>
      <c r="F93" t="s">
        <v>38</v>
      </c>
      <c r="G93" s="52" t="s">
        <v>257</v>
      </c>
      <c r="H93" s="2" t="s">
        <v>323</v>
      </c>
      <c r="I93" t="s">
        <v>39</v>
      </c>
      <c r="J93" t="s">
        <v>19</v>
      </c>
      <c r="K93">
        <v>13</v>
      </c>
      <c r="O93">
        <v>1</v>
      </c>
      <c r="P93">
        <v>0</v>
      </c>
      <c r="Q93">
        <v>1</v>
      </c>
      <c r="R93">
        <v>1</v>
      </c>
      <c r="S93" s="81">
        <f t="shared" si="14"/>
        <v>13</v>
      </c>
      <c r="T93" s="82">
        <f t="shared" si="15"/>
        <v>4.1380285203892786</v>
      </c>
      <c r="U93" s="82">
        <f t="shared" si="16"/>
        <v>4.1380285203892787E-2</v>
      </c>
      <c r="V93" s="83">
        <f t="shared" si="17"/>
        <v>1.3448592691265155E-3</v>
      </c>
      <c r="W93" s="83">
        <f t="shared" si="12"/>
        <v>0</v>
      </c>
      <c r="X93" s="83">
        <f t="shared" si="13"/>
        <v>5.3794370765060618E-3</v>
      </c>
      <c r="Y93">
        <v>4</v>
      </c>
      <c r="Z93" t="s">
        <v>291</v>
      </c>
    </row>
    <row r="94" spans="1:26" x14ac:dyDescent="0.25">
      <c r="A94" s="1">
        <v>44870</v>
      </c>
      <c r="B94" t="s">
        <v>348</v>
      </c>
      <c r="C94">
        <v>7</v>
      </c>
      <c r="D94">
        <v>4</v>
      </c>
      <c r="E94">
        <v>21</v>
      </c>
      <c r="F94" t="s">
        <v>321</v>
      </c>
      <c r="G94" s="52" t="s">
        <v>252</v>
      </c>
      <c r="H94" s="2" t="s">
        <v>237</v>
      </c>
      <c r="I94" t="s">
        <v>34</v>
      </c>
      <c r="J94" t="s">
        <v>33</v>
      </c>
      <c r="K94">
        <v>47</v>
      </c>
      <c r="L94">
        <v>37</v>
      </c>
      <c r="O94">
        <v>5.5</v>
      </c>
      <c r="P94">
        <v>1.6</v>
      </c>
      <c r="Q94">
        <v>6</v>
      </c>
      <c r="R94">
        <v>6</v>
      </c>
      <c r="S94" s="81">
        <f t="shared" si="14"/>
        <v>59.816385714952723</v>
      </c>
      <c r="T94" s="82">
        <f t="shared" si="15"/>
        <v>19.040146928852323</v>
      </c>
      <c r="U94" s="82">
        <f t="shared" si="16"/>
        <v>0.19040146928852322</v>
      </c>
      <c r="V94" s="83">
        <f t="shared" si="17"/>
        <v>2.8472819319140072E-2</v>
      </c>
      <c r="W94" s="83">
        <f t="shared" si="12"/>
        <v>0.18222604364249648</v>
      </c>
      <c r="X94" s="83">
        <f t="shared" si="13"/>
        <v>0.62640202502108155</v>
      </c>
      <c r="Y94">
        <v>4</v>
      </c>
      <c r="Z94" t="s">
        <v>291</v>
      </c>
    </row>
    <row r="95" spans="1:26" x14ac:dyDescent="0.25">
      <c r="A95" s="1">
        <v>44870</v>
      </c>
      <c r="B95" t="s">
        <v>348</v>
      </c>
      <c r="C95">
        <v>7</v>
      </c>
      <c r="D95">
        <v>4</v>
      </c>
      <c r="E95">
        <v>22</v>
      </c>
      <c r="F95" t="s">
        <v>35</v>
      </c>
      <c r="G95" s="52" t="s">
        <v>262</v>
      </c>
      <c r="H95" s="2" t="s">
        <v>236</v>
      </c>
      <c r="I95" t="s">
        <v>25</v>
      </c>
      <c r="J95" t="s">
        <v>40</v>
      </c>
      <c r="K95">
        <v>1</v>
      </c>
      <c r="O95">
        <v>1.1000000000000001</v>
      </c>
      <c r="P95">
        <v>0</v>
      </c>
      <c r="Q95">
        <v>1</v>
      </c>
      <c r="R95">
        <v>1</v>
      </c>
      <c r="S95" s="81">
        <f t="shared" si="14"/>
        <v>1</v>
      </c>
      <c r="T95" s="82">
        <f t="shared" si="15"/>
        <v>0.31830988618379069</v>
      </c>
      <c r="U95" s="82">
        <f t="shared" si="16"/>
        <v>3.1830988618379071E-3</v>
      </c>
      <c r="V95" s="83">
        <f t="shared" si="17"/>
        <v>7.9577471545947685E-6</v>
      </c>
      <c r="W95" s="83">
        <f t="shared" si="12"/>
        <v>0</v>
      </c>
      <c r="X95" s="83">
        <f t="shared" si="13"/>
        <v>3.5014087480216986E-5</v>
      </c>
      <c r="Y95">
        <v>4</v>
      </c>
      <c r="Z95" t="s">
        <v>291</v>
      </c>
    </row>
    <row r="96" spans="1:26" x14ac:dyDescent="0.25">
      <c r="A96" s="1">
        <v>44870</v>
      </c>
      <c r="B96" t="s">
        <v>348</v>
      </c>
      <c r="C96">
        <v>7</v>
      </c>
      <c r="D96">
        <v>4</v>
      </c>
      <c r="E96">
        <v>23</v>
      </c>
      <c r="F96" t="s">
        <v>149</v>
      </c>
      <c r="G96" s="52" t="s">
        <v>160</v>
      </c>
      <c r="H96" s="2" t="s">
        <v>238</v>
      </c>
      <c r="I96" t="s">
        <v>23</v>
      </c>
      <c r="J96" t="s">
        <v>19</v>
      </c>
      <c r="K96">
        <v>15</v>
      </c>
      <c r="L96">
        <v>10</v>
      </c>
      <c r="M96">
        <v>155</v>
      </c>
      <c r="N96">
        <v>12</v>
      </c>
      <c r="O96">
        <v>3</v>
      </c>
      <c r="P96">
        <v>0</v>
      </c>
      <c r="Q96">
        <v>3.5</v>
      </c>
      <c r="R96">
        <v>3.5</v>
      </c>
      <c r="S96" s="81">
        <f t="shared" si="14"/>
        <v>156.50559095444481</v>
      </c>
      <c r="T96" s="82">
        <f t="shared" si="15"/>
        <v>49.817276843836233</v>
      </c>
      <c r="U96" s="82">
        <f t="shared" si="16"/>
        <v>0.49817276843836233</v>
      </c>
      <c r="V96" s="83">
        <f t="shared" si="17"/>
        <v>0.19491705880464424</v>
      </c>
      <c r="W96" s="83">
        <f t="shared" si="12"/>
        <v>0</v>
      </c>
      <c r="X96" s="83">
        <f t="shared" si="13"/>
        <v>2.3390047056557308</v>
      </c>
      <c r="Y96">
        <v>4</v>
      </c>
      <c r="Z96" t="s">
        <v>291</v>
      </c>
    </row>
    <row r="97" spans="1:26" x14ac:dyDescent="0.25">
      <c r="A97" s="1">
        <v>44870</v>
      </c>
      <c r="B97" t="s">
        <v>348</v>
      </c>
      <c r="C97">
        <v>7</v>
      </c>
      <c r="D97">
        <v>5</v>
      </c>
      <c r="E97">
        <v>24</v>
      </c>
      <c r="F97" t="s">
        <v>41</v>
      </c>
      <c r="G97" s="52" t="s">
        <v>265</v>
      </c>
      <c r="H97" s="2" t="s">
        <v>213</v>
      </c>
      <c r="I97" t="s">
        <v>42</v>
      </c>
      <c r="J97" t="s">
        <v>19</v>
      </c>
      <c r="K97">
        <v>1</v>
      </c>
      <c r="O97">
        <v>0.72</v>
      </c>
      <c r="P97">
        <v>0</v>
      </c>
      <c r="Q97">
        <v>0.4</v>
      </c>
      <c r="R97">
        <v>0.3</v>
      </c>
      <c r="S97" s="81">
        <f t="shared" si="14"/>
        <v>1</v>
      </c>
      <c r="T97" s="82">
        <f t="shared" si="15"/>
        <v>0.31830988618379069</v>
      </c>
      <c r="U97" s="82">
        <f t="shared" si="16"/>
        <v>3.1830988618379071E-3</v>
      </c>
      <c r="V97" s="83">
        <f t="shared" si="17"/>
        <v>7.9577471545947685E-6</v>
      </c>
      <c r="W97" s="83">
        <f t="shared" si="12"/>
        <v>0</v>
      </c>
      <c r="X97" s="83">
        <f t="shared" si="13"/>
        <v>2.2918311805232932E-5</v>
      </c>
      <c r="Y97">
        <v>4</v>
      </c>
      <c r="Z97" t="s">
        <v>291</v>
      </c>
    </row>
    <row r="98" spans="1:26" x14ac:dyDescent="0.25">
      <c r="A98" s="1">
        <v>44870</v>
      </c>
      <c r="B98" t="s">
        <v>348</v>
      </c>
      <c r="C98">
        <v>7</v>
      </c>
      <c r="D98">
        <v>5</v>
      </c>
      <c r="E98">
        <v>25</v>
      </c>
      <c r="F98" t="s">
        <v>322</v>
      </c>
      <c r="G98" s="2" t="s">
        <v>333</v>
      </c>
      <c r="H98" s="52" t="s">
        <v>332</v>
      </c>
      <c r="I98" t="s">
        <v>34</v>
      </c>
      <c r="J98" t="s">
        <v>80</v>
      </c>
      <c r="K98">
        <v>32</v>
      </c>
      <c r="O98">
        <v>3.5</v>
      </c>
      <c r="P98">
        <v>2.2999999999999998</v>
      </c>
      <c r="Q98">
        <v>3.5</v>
      </c>
      <c r="R98">
        <v>3.5</v>
      </c>
      <c r="S98" s="81">
        <f t="shared" si="14"/>
        <v>32</v>
      </c>
      <c r="T98" s="82">
        <f t="shared" si="15"/>
        <v>10.185916357881302</v>
      </c>
      <c r="U98" s="82">
        <f t="shared" si="16"/>
        <v>0.10185916357881303</v>
      </c>
      <c r="V98" s="83">
        <f t="shared" si="17"/>
        <v>8.148733086305043E-3</v>
      </c>
      <c r="W98" s="83">
        <f t="shared" ref="W98:W129" si="18">+(V98*P98)*Y98</f>
        <v>7.4968344394006389E-2</v>
      </c>
      <c r="X98" s="83">
        <f t="shared" ref="X98:X129" si="19">+(V98*O98)*Y98</f>
        <v>0.1140822632082706</v>
      </c>
      <c r="Y98">
        <v>4</v>
      </c>
      <c r="Z98" t="s">
        <v>291</v>
      </c>
    </row>
    <row r="99" spans="1:26" x14ac:dyDescent="0.25">
      <c r="A99" s="1">
        <v>44870</v>
      </c>
      <c r="B99" t="s">
        <v>348</v>
      </c>
      <c r="C99">
        <v>7</v>
      </c>
      <c r="D99">
        <v>5</v>
      </c>
      <c r="E99">
        <v>26</v>
      </c>
      <c r="F99" t="s">
        <v>322</v>
      </c>
      <c r="G99" s="2" t="s">
        <v>333</v>
      </c>
      <c r="H99" s="52" t="s">
        <v>332</v>
      </c>
      <c r="I99" t="s">
        <v>34</v>
      </c>
      <c r="J99" t="s">
        <v>80</v>
      </c>
      <c r="K99">
        <v>21</v>
      </c>
      <c r="L99">
        <v>20</v>
      </c>
      <c r="M99">
        <v>18</v>
      </c>
      <c r="N99">
        <v>16</v>
      </c>
      <c r="O99">
        <v>4</v>
      </c>
      <c r="P99">
        <v>0</v>
      </c>
      <c r="Q99">
        <v>3.2</v>
      </c>
      <c r="R99">
        <v>3.2</v>
      </c>
      <c r="S99" s="81">
        <f t="shared" si="14"/>
        <v>37.696153649941529</v>
      </c>
      <c r="T99" s="82">
        <f t="shared" si="15"/>
        <v>11.999058377879575</v>
      </c>
      <c r="U99" s="82">
        <f t="shared" si="16"/>
        <v>0.11999058377879575</v>
      </c>
      <c r="V99" s="83">
        <f t="shared" si="17"/>
        <v>1.1307958706679166E-2</v>
      </c>
      <c r="W99" s="83">
        <f t="shared" si="18"/>
        <v>0</v>
      </c>
      <c r="X99" s="83">
        <f t="shared" si="19"/>
        <v>0.18092733930686666</v>
      </c>
      <c r="Y99">
        <v>4</v>
      </c>
      <c r="Z99" t="s">
        <v>291</v>
      </c>
    </row>
    <row r="100" spans="1:26" x14ac:dyDescent="0.25">
      <c r="A100" s="1">
        <v>44870</v>
      </c>
      <c r="B100" t="s">
        <v>348</v>
      </c>
      <c r="C100">
        <v>7</v>
      </c>
      <c r="D100">
        <v>5</v>
      </c>
      <c r="E100">
        <v>27</v>
      </c>
      <c r="F100" t="s">
        <v>85</v>
      </c>
      <c r="G100" s="52" t="s">
        <v>260</v>
      </c>
      <c r="H100" s="2" t="s">
        <v>222</v>
      </c>
      <c r="I100" t="s">
        <v>29</v>
      </c>
      <c r="J100" t="s">
        <v>73</v>
      </c>
      <c r="K100">
        <v>11</v>
      </c>
      <c r="O100">
        <v>2.7</v>
      </c>
      <c r="P100">
        <v>0</v>
      </c>
      <c r="Q100">
        <v>0.5</v>
      </c>
      <c r="R100">
        <v>0.6</v>
      </c>
      <c r="S100" s="81">
        <f t="shared" si="14"/>
        <v>11</v>
      </c>
      <c r="T100" s="82">
        <f t="shared" si="15"/>
        <v>3.5014087480216975</v>
      </c>
      <c r="U100" s="82">
        <f t="shared" si="16"/>
        <v>3.5014087480216977E-2</v>
      </c>
      <c r="V100" s="83">
        <f t="shared" si="17"/>
        <v>9.6288740570596703E-4</v>
      </c>
      <c r="W100" s="83">
        <f t="shared" si="18"/>
        <v>0</v>
      </c>
      <c r="X100" s="83">
        <f t="shared" si="19"/>
        <v>1.5598775972436666E-2</v>
      </c>
      <c r="Y100">
        <v>6</v>
      </c>
      <c r="Z100" t="s">
        <v>43</v>
      </c>
    </row>
    <row r="101" spans="1:26" x14ac:dyDescent="0.25">
      <c r="A101" s="1">
        <v>44870</v>
      </c>
      <c r="B101" t="s">
        <v>348</v>
      </c>
      <c r="C101">
        <v>7</v>
      </c>
      <c r="D101">
        <v>5</v>
      </c>
      <c r="E101">
        <v>28</v>
      </c>
      <c r="F101" t="s">
        <v>26</v>
      </c>
      <c r="G101" s="52" t="s">
        <v>271</v>
      </c>
      <c r="H101" s="2" t="s">
        <v>234</v>
      </c>
      <c r="I101" t="s">
        <v>27</v>
      </c>
      <c r="J101" t="s">
        <v>19</v>
      </c>
      <c r="K101">
        <v>9.5</v>
      </c>
      <c r="O101">
        <v>3.3</v>
      </c>
      <c r="P101">
        <v>1.7</v>
      </c>
      <c r="Q101">
        <v>0.7</v>
      </c>
      <c r="R101">
        <v>0.7</v>
      </c>
      <c r="S101" s="81">
        <f t="shared" si="14"/>
        <v>9.5</v>
      </c>
      <c r="T101" s="82">
        <f t="shared" si="15"/>
        <v>3.0239439187460113</v>
      </c>
      <c r="U101" s="82">
        <f t="shared" si="16"/>
        <v>3.0239439187460113E-2</v>
      </c>
      <c r="V101" s="83">
        <f t="shared" si="17"/>
        <v>7.1818668070217757E-4</v>
      </c>
      <c r="W101" s="83">
        <f t="shared" si="18"/>
        <v>4.8836694287748075E-3</v>
      </c>
      <c r="X101" s="83">
        <f t="shared" si="19"/>
        <v>9.4800641852687429E-3</v>
      </c>
      <c r="Y101">
        <v>4</v>
      </c>
      <c r="Z101" t="s">
        <v>291</v>
      </c>
    </row>
    <row r="102" spans="1:26" x14ac:dyDescent="0.25">
      <c r="A102" s="1">
        <v>44870</v>
      </c>
      <c r="B102" t="s">
        <v>348</v>
      </c>
      <c r="C102">
        <v>7</v>
      </c>
      <c r="D102">
        <v>5</v>
      </c>
      <c r="E102">
        <v>29</v>
      </c>
      <c r="F102" t="s">
        <v>44</v>
      </c>
      <c r="G102" s="52" t="s">
        <v>160</v>
      </c>
      <c r="H102" s="2" t="s">
        <v>239</v>
      </c>
      <c r="I102" t="s">
        <v>23</v>
      </c>
      <c r="J102" t="s">
        <v>19</v>
      </c>
      <c r="K102">
        <v>10.5</v>
      </c>
      <c r="L102">
        <v>9</v>
      </c>
      <c r="M102">
        <v>6</v>
      </c>
      <c r="N102">
        <v>6</v>
      </c>
      <c r="O102">
        <v>2</v>
      </c>
      <c r="P102">
        <v>1.5</v>
      </c>
      <c r="Q102">
        <v>2.5</v>
      </c>
      <c r="R102">
        <v>2.5</v>
      </c>
      <c r="S102" s="81">
        <f t="shared" si="14"/>
        <v>16.224980739587952</v>
      </c>
      <c r="T102" s="82">
        <f t="shared" si="15"/>
        <v>5.1645717725524367</v>
      </c>
      <c r="U102" s="82">
        <f t="shared" si="16"/>
        <v>5.164571772552437E-2</v>
      </c>
      <c r="V102" s="83">
        <f t="shared" si="17"/>
        <v>2.0948769384470725E-3</v>
      </c>
      <c r="W102" s="83">
        <f t="shared" si="18"/>
        <v>1.2569261630682435E-2</v>
      </c>
      <c r="X102" s="83">
        <f t="shared" si="19"/>
        <v>1.675901550757658E-2</v>
      </c>
      <c r="Y102">
        <v>4</v>
      </c>
      <c r="Z102" t="s">
        <v>291</v>
      </c>
    </row>
    <row r="103" spans="1:26" x14ac:dyDescent="0.25">
      <c r="A103" s="1">
        <v>44870</v>
      </c>
      <c r="B103" t="s">
        <v>348</v>
      </c>
      <c r="C103">
        <v>7</v>
      </c>
      <c r="D103">
        <v>5</v>
      </c>
      <c r="E103">
        <v>30</v>
      </c>
      <c r="F103" t="s">
        <v>45</v>
      </c>
      <c r="G103" s="52" t="s">
        <v>253</v>
      </c>
      <c r="H103" s="2" t="s">
        <v>240</v>
      </c>
      <c r="I103" t="s">
        <v>46</v>
      </c>
      <c r="J103" t="s">
        <v>19</v>
      </c>
      <c r="K103">
        <v>20</v>
      </c>
      <c r="O103">
        <v>2.2999999999999998</v>
      </c>
      <c r="P103">
        <v>0</v>
      </c>
      <c r="Q103">
        <v>2</v>
      </c>
      <c r="R103">
        <v>2</v>
      </c>
      <c r="S103" s="81">
        <f t="shared" si="14"/>
        <v>20</v>
      </c>
      <c r="T103" s="82">
        <f t="shared" si="15"/>
        <v>6.366197723675814</v>
      </c>
      <c r="U103" s="82">
        <f t="shared" si="16"/>
        <v>6.3661977236758135E-2</v>
      </c>
      <c r="V103" s="83">
        <f t="shared" si="17"/>
        <v>3.1830988618379067E-3</v>
      </c>
      <c r="W103" s="83">
        <f t="shared" si="18"/>
        <v>0</v>
      </c>
      <c r="X103" s="83">
        <f t="shared" si="19"/>
        <v>2.928450952890874E-2</v>
      </c>
      <c r="Y103">
        <v>4</v>
      </c>
      <c r="Z103" t="s">
        <v>43</v>
      </c>
    </row>
    <row r="104" spans="1:26" x14ac:dyDescent="0.25">
      <c r="A104" s="1">
        <v>44870</v>
      </c>
      <c r="B104" t="s">
        <v>348</v>
      </c>
      <c r="C104">
        <v>7</v>
      </c>
      <c r="D104">
        <v>5</v>
      </c>
      <c r="E104">
        <v>31</v>
      </c>
      <c r="F104" t="s">
        <v>56</v>
      </c>
      <c r="G104" s="52" t="s">
        <v>175</v>
      </c>
      <c r="H104" s="2" t="s">
        <v>214</v>
      </c>
      <c r="I104" t="s">
        <v>32</v>
      </c>
      <c r="J104" t="s">
        <v>40</v>
      </c>
      <c r="K104">
        <v>6</v>
      </c>
      <c r="L104">
        <v>5</v>
      </c>
      <c r="M104">
        <v>45</v>
      </c>
      <c r="O104">
        <v>2.5</v>
      </c>
      <c r="P104">
        <v>0</v>
      </c>
      <c r="Q104">
        <v>3</v>
      </c>
      <c r="R104">
        <v>0</v>
      </c>
      <c r="S104" s="81">
        <f t="shared" si="14"/>
        <v>45.672748986676943</v>
      </c>
      <c r="T104" s="82">
        <f t="shared" si="15"/>
        <v>14.538087531649978</v>
      </c>
      <c r="U104" s="82">
        <f t="shared" si="16"/>
        <v>0.14538087531649979</v>
      </c>
      <c r="V104" s="83">
        <f t="shared" si="17"/>
        <v>1.6599860564484682E-2</v>
      </c>
      <c r="W104" s="83">
        <f t="shared" si="18"/>
        <v>0</v>
      </c>
      <c r="X104" s="83">
        <f t="shared" si="19"/>
        <v>0.16599860564484681</v>
      </c>
      <c r="Y104">
        <v>4</v>
      </c>
      <c r="Z104" t="s">
        <v>291</v>
      </c>
    </row>
    <row r="105" spans="1:26" x14ac:dyDescent="0.25">
      <c r="A105" s="1">
        <v>44870</v>
      </c>
      <c r="B105" t="s">
        <v>348</v>
      </c>
      <c r="C105">
        <v>7</v>
      </c>
      <c r="D105">
        <v>5</v>
      </c>
      <c r="E105">
        <v>32</v>
      </c>
      <c r="F105" t="s">
        <v>47</v>
      </c>
      <c r="G105" s="52" t="s">
        <v>163</v>
      </c>
      <c r="H105" s="2" t="s">
        <v>217</v>
      </c>
      <c r="I105" t="s">
        <v>48</v>
      </c>
      <c r="J105" t="s">
        <v>19</v>
      </c>
      <c r="K105">
        <v>9</v>
      </c>
      <c r="L105">
        <v>6</v>
      </c>
      <c r="M105">
        <v>4</v>
      </c>
      <c r="O105">
        <v>2.2999999999999998</v>
      </c>
      <c r="P105">
        <v>0</v>
      </c>
      <c r="Q105">
        <v>1.9</v>
      </c>
      <c r="R105">
        <v>0</v>
      </c>
      <c r="S105" s="81">
        <f t="shared" si="14"/>
        <v>11.532562594670797</v>
      </c>
      <c r="T105" s="82">
        <f t="shared" si="15"/>
        <v>3.6709286869171032</v>
      </c>
      <c r="U105" s="82">
        <f t="shared" si="16"/>
        <v>3.6709286869171034E-2</v>
      </c>
      <c r="V105" s="83">
        <f t="shared" si="17"/>
        <v>1.0583803715611044E-3</v>
      </c>
      <c r="W105" s="83">
        <f t="shared" si="18"/>
        <v>0</v>
      </c>
      <c r="X105" s="83">
        <f t="shared" si="19"/>
        <v>9.7370994183621599E-3</v>
      </c>
      <c r="Y105">
        <v>4</v>
      </c>
      <c r="Z105" t="s">
        <v>291</v>
      </c>
    </row>
    <row r="106" spans="1:26" x14ac:dyDescent="0.25">
      <c r="A106" s="1">
        <v>44870</v>
      </c>
      <c r="B106" t="s">
        <v>348</v>
      </c>
      <c r="C106">
        <v>8</v>
      </c>
      <c r="D106">
        <v>1</v>
      </c>
      <c r="E106">
        <v>1</v>
      </c>
      <c r="F106" t="s">
        <v>47</v>
      </c>
      <c r="G106" s="52" t="s">
        <v>163</v>
      </c>
      <c r="H106" s="2" t="s">
        <v>217</v>
      </c>
      <c r="I106" t="s">
        <v>48</v>
      </c>
      <c r="J106" t="s">
        <v>19</v>
      </c>
      <c r="K106">
        <v>9</v>
      </c>
      <c r="L106">
        <v>5</v>
      </c>
      <c r="M106">
        <v>9</v>
      </c>
      <c r="N106">
        <v>8</v>
      </c>
      <c r="O106">
        <v>3</v>
      </c>
      <c r="P106">
        <v>0</v>
      </c>
      <c r="Q106">
        <v>1.5</v>
      </c>
      <c r="R106">
        <v>1.5</v>
      </c>
      <c r="S106" s="81">
        <f t="shared" si="14"/>
        <v>15.842979517754859</v>
      </c>
      <c r="T106" s="82">
        <f t="shared" si="15"/>
        <v>5.0429770071086759</v>
      </c>
      <c r="U106" s="82">
        <f t="shared" si="16"/>
        <v>5.042977007108676E-2</v>
      </c>
      <c r="V106" s="83">
        <f t="shared" si="17"/>
        <v>1.9973945358032863E-3</v>
      </c>
      <c r="W106" s="83">
        <f t="shared" si="18"/>
        <v>0</v>
      </c>
      <c r="X106" s="83">
        <f t="shared" si="19"/>
        <v>2.3968734429639434E-2</v>
      </c>
      <c r="Y106">
        <v>4</v>
      </c>
      <c r="Z106" t="s">
        <v>291</v>
      </c>
    </row>
    <row r="107" spans="1:26" x14ac:dyDescent="0.25">
      <c r="A107" s="1">
        <v>44870</v>
      </c>
      <c r="B107" t="s">
        <v>348</v>
      </c>
      <c r="C107">
        <v>8</v>
      </c>
      <c r="D107">
        <v>2</v>
      </c>
      <c r="E107">
        <v>2</v>
      </c>
      <c r="F107" t="s">
        <v>56</v>
      </c>
      <c r="G107" s="52" t="s">
        <v>175</v>
      </c>
      <c r="H107" s="2" t="s">
        <v>214</v>
      </c>
      <c r="I107" t="s">
        <v>32</v>
      </c>
      <c r="J107" t="s">
        <v>19</v>
      </c>
      <c r="K107">
        <v>6.5</v>
      </c>
      <c r="M107">
        <v>9</v>
      </c>
      <c r="N107">
        <v>8</v>
      </c>
      <c r="O107">
        <v>2</v>
      </c>
      <c r="P107">
        <v>1.3</v>
      </c>
      <c r="Q107">
        <v>1.5</v>
      </c>
      <c r="R107">
        <v>1.5</v>
      </c>
      <c r="S107" s="81">
        <f t="shared" si="14"/>
        <v>13.683932183404009</v>
      </c>
      <c r="T107" s="82">
        <f t="shared" si="15"/>
        <v>4.3557308958460403</v>
      </c>
      <c r="U107" s="82">
        <f t="shared" si="16"/>
        <v>4.3557308958460404E-2</v>
      </c>
      <c r="V107" s="83">
        <f t="shared" si="17"/>
        <v>1.4900881546978703E-3</v>
      </c>
      <c r="W107" s="83">
        <f t="shared" si="18"/>
        <v>7.7484584044289258E-3</v>
      </c>
      <c r="X107" s="83">
        <f t="shared" si="19"/>
        <v>1.1920705237582962E-2</v>
      </c>
      <c r="Y107">
        <v>4</v>
      </c>
      <c r="Z107" t="s">
        <v>291</v>
      </c>
    </row>
    <row r="108" spans="1:26" x14ac:dyDescent="0.25">
      <c r="A108" s="1">
        <v>44870</v>
      </c>
      <c r="B108" t="s">
        <v>348</v>
      </c>
      <c r="C108">
        <v>8</v>
      </c>
      <c r="D108">
        <v>2</v>
      </c>
      <c r="E108">
        <v>3</v>
      </c>
      <c r="F108" t="s">
        <v>26</v>
      </c>
      <c r="G108" s="52" t="s">
        <v>271</v>
      </c>
      <c r="H108" s="2" t="s">
        <v>234</v>
      </c>
      <c r="I108" t="s">
        <v>27</v>
      </c>
      <c r="J108" t="s">
        <v>19</v>
      </c>
      <c r="K108">
        <v>4.5</v>
      </c>
      <c r="O108">
        <v>2</v>
      </c>
      <c r="P108">
        <v>1.4</v>
      </c>
      <c r="Q108">
        <v>1</v>
      </c>
      <c r="R108">
        <v>1</v>
      </c>
      <c r="S108" s="81">
        <f t="shared" si="14"/>
        <v>4.5</v>
      </c>
      <c r="T108" s="82">
        <f t="shared" si="15"/>
        <v>1.432394487827058</v>
      </c>
      <c r="U108" s="82">
        <f t="shared" si="16"/>
        <v>1.4323944878270579E-2</v>
      </c>
      <c r="V108" s="83">
        <f t="shared" si="17"/>
        <v>1.6114437988054401E-4</v>
      </c>
      <c r="W108" s="83">
        <f t="shared" si="18"/>
        <v>9.0240852733104639E-4</v>
      </c>
      <c r="X108" s="83">
        <f t="shared" si="19"/>
        <v>1.2891550390443521E-3</v>
      </c>
      <c r="Y108">
        <v>4</v>
      </c>
      <c r="Z108" t="s">
        <v>291</v>
      </c>
    </row>
    <row r="109" spans="1:26" x14ac:dyDescent="0.25">
      <c r="A109" s="1">
        <v>44870</v>
      </c>
      <c r="B109" t="s">
        <v>348</v>
      </c>
      <c r="C109">
        <v>8</v>
      </c>
      <c r="D109">
        <v>3</v>
      </c>
      <c r="E109">
        <v>4</v>
      </c>
      <c r="F109" t="s">
        <v>36</v>
      </c>
      <c r="G109" s="52" t="s">
        <v>268</v>
      </c>
      <c r="H109" s="2" t="s">
        <v>211</v>
      </c>
      <c r="I109" t="s">
        <v>37</v>
      </c>
      <c r="J109" t="s">
        <v>19</v>
      </c>
      <c r="K109">
        <v>4</v>
      </c>
      <c r="O109">
        <v>1.5</v>
      </c>
      <c r="P109">
        <v>0</v>
      </c>
      <c r="Q109">
        <v>1</v>
      </c>
      <c r="R109">
        <v>1</v>
      </c>
      <c r="S109" s="81">
        <f t="shared" si="14"/>
        <v>4</v>
      </c>
      <c r="T109" s="82">
        <f t="shared" si="15"/>
        <v>1.2732395447351628</v>
      </c>
      <c r="U109" s="82">
        <f t="shared" si="16"/>
        <v>1.2732395447351628E-2</v>
      </c>
      <c r="V109" s="83">
        <f t="shared" si="17"/>
        <v>1.273239544735163E-4</v>
      </c>
      <c r="W109" s="83">
        <f t="shared" si="18"/>
        <v>0</v>
      </c>
      <c r="X109" s="83">
        <f t="shared" si="19"/>
        <v>7.6394372684109773E-4</v>
      </c>
      <c r="Y109">
        <v>4</v>
      </c>
      <c r="Z109" t="s">
        <v>291</v>
      </c>
    </row>
    <row r="110" spans="1:26" x14ac:dyDescent="0.25">
      <c r="A110" s="1">
        <v>44870</v>
      </c>
      <c r="B110" t="s">
        <v>348</v>
      </c>
      <c r="C110">
        <v>8</v>
      </c>
      <c r="D110">
        <v>3</v>
      </c>
      <c r="E110">
        <v>5</v>
      </c>
      <c r="F110" t="s">
        <v>26</v>
      </c>
      <c r="G110" s="52" t="s">
        <v>271</v>
      </c>
      <c r="H110" s="2" t="s">
        <v>234</v>
      </c>
      <c r="I110" t="s">
        <v>27</v>
      </c>
      <c r="J110" t="s">
        <v>19</v>
      </c>
      <c r="K110">
        <v>3.5</v>
      </c>
      <c r="O110">
        <v>1.7</v>
      </c>
      <c r="P110">
        <v>1.3</v>
      </c>
      <c r="Q110">
        <v>0.6</v>
      </c>
      <c r="R110">
        <v>0.6</v>
      </c>
      <c r="S110" s="81">
        <f t="shared" si="14"/>
        <v>3.5</v>
      </c>
      <c r="T110" s="82">
        <f t="shared" si="15"/>
        <v>1.1140846016432675</v>
      </c>
      <c r="U110" s="82">
        <f t="shared" si="16"/>
        <v>1.1140846016432676E-2</v>
      </c>
      <c r="V110" s="83">
        <f t="shared" si="17"/>
        <v>9.7482402643785934E-5</v>
      </c>
      <c r="W110" s="83">
        <f t="shared" si="18"/>
        <v>5.0690849374768687E-4</v>
      </c>
      <c r="X110" s="83">
        <f t="shared" si="19"/>
        <v>6.6288033797774434E-4</v>
      </c>
      <c r="Y110">
        <v>4</v>
      </c>
      <c r="Z110" t="s">
        <v>291</v>
      </c>
    </row>
    <row r="111" spans="1:26" x14ac:dyDescent="0.25">
      <c r="A111" s="1">
        <v>44870</v>
      </c>
      <c r="B111" t="s">
        <v>348</v>
      </c>
      <c r="C111">
        <v>8</v>
      </c>
      <c r="D111">
        <v>3</v>
      </c>
      <c r="E111">
        <v>6</v>
      </c>
      <c r="F111" t="s">
        <v>149</v>
      </c>
      <c r="G111" s="52" t="s">
        <v>49</v>
      </c>
      <c r="H111" s="2" t="s">
        <v>225</v>
      </c>
      <c r="I111" t="s">
        <v>37</v>
      </c>
      <c r="J111" t="s">
        <v>19</v>
      </c>
      <c r="K111">
        <v>3.5</v>
      </c>
      <c r="O111">
        <v>2.2000000000000002</v>
      </c>
      <c r="P111">
        <v>1.5</v>
      </c>
      <c r="Q111">
        <v>1</v>
      </c>
      <c r="R111">
        <v>1</v>
      </c>
      <c r="S111" s="81">
        <f t="shared" si="14"/>
        <v>3.5</v>
      </c>
      <c r="T111" s="82">
        <f t="shared" si="15"/>
        <v>1.1140846016432675</v>
      </c>
      <c r="U111" s="82">
        <f t="shared" si="16"/>
        <v>1.1140846016432676E-2</v>
      </c>
      <c r="V111" s="83">
        <f t="shared" si="17"/>
        <v>9.7482402643785934E-5</v>
      </c>
      <c r="W111" s="83">
        <f t="shared" si="18"/>
        <v>5.8489441586271566E-4</v>
      </c>
      <c r="X111" s="83">
        <f t="shared" si="19"/>
        <v>8.5784514326531626E-4</v>
      </c>
      <c r="Y111">
        <v>4</v>
      </c>
      <c r="Z111" t="s">
        <v>291</v>
      </c>
    </row>
    <row r="112" spans="1:26" x14ac:dyDescent="0.25">
      <c r="A112" s="1">
        <v>44870</v>
      </c>
      <c r="B112" t="s">
        <v>348</v>
      </c>
      <c r="C112">
        <v>8</v>
      </c>
      <c r="D112">
        <v>4</v>
      </c>
      <c r="E112">
        <v>7</v>
      </c>
      <c r="F112" t="s">
        <v>322</v>
      </c>
      <c r="G112" s="2" t="s">
        <v>333</v>
      </c>
      <c r="H112" s="52" t="s">
        <v>332</v>
      </c>
      <c r="I112" t="s">
        <v>34</v>
      </c>
      <c r="J112" t="s">
        <v>80</v>
      </c>
      <c r="K112">
        <v>1</v>
      </c>
      <c r="O112">
        <v>0.8</v>
      </c>
      <c r="P112">
        <v>0</v>
      </c>
      <c r="Q112">
        <v>0.6</v>
      </c>
      <c r="R112">
        <v>0.6</v>
      </c>
      <c r="S112" s="81">
        <f t="shared" si="14"/>
        <v>1</v>
      </c>
      <c r="T112" s="82">
        <f t="shared" si="15"/>
        <v>0.31830988618379069</v>
      </c>
      <c r="U112" s="82">
        <f t="shared" si="16"/>
        <v>3.1830988618379071E-3</v>
      </c>
      <c r="V112" s="83">
        <f t="shared" si="17"/>
        <v>7.9577471545947685E-6</v>
      </c>
      <c r="W112" s="83">
        <f t="shared" si="18"/>
        <v>0</v>
      </c>
      <c r="X112" s="83">
        <f t="shared" si="19"/>
        <v>2.546479089470326E-5</v>
      </c>
      <c r="Y112">
        <v>4</v>
      </c>
      <c r="Z112" t="s">
        <v>291</v>
      </c>
    </row>
    <row r="113" spans="1:26" x14ac:dyDescent="0.25">
      <c r="A113" s="1">
        <v>44870</v>
      </c>
      <c r="B113" t="s">
        <v>348</v>
      </c>
      <c r="C113">
        <v>8</v>
      </c>
      <c r="D113">
        <v>4</v>
      </c>
      <c r="E113">
        <v>8</v>
      </c>
      <c r="F113" t="s">
        <v>57</v>
      </c>
      <c r="G113" s="52" t="s">
        <v>176</v>
      </c>
      <c r="H113" s="2" t="s">
        <v>227</v>
      </c>
      <c r="I113" t="s">
        <v>48</v>
      </c>
      <c r="J113" t="s">
        <v>19</v>
      </c>
      <c r="K113">
        <v>8.5</v>
      </c>
      <c r="O113">
        <v>3</v>
      </c>
      <c r="P113">
        <v>2.6</v>
      </c>
      <c r="Q113">
        <v>1.5</v>
      </c>
      <c r="R113">
        <v>1.5</v>
      </c>
      <c r="S113" s="81">
        <f t="shared" si="14"/>
        <v>8.5</v>
      </c>
      <c r="T113" s="82">
        <f t="shared" si="15"/>
        <v>2.7056340325622208</v>
      </c>
      <c r="U113" s="82">
        <f t="shared" si="16"/>
        <v>2.7056340325622208E-2</v>
      </c>
      <c r="V113" s="83">
        <f t="shared" si="17"/>
        <v>5.7494723191947193E-4</v>
      </c>
      <c r="W113" s="83">
        <f t="shared" si="18"/>
        <v>5.9794512119625085E-3</v>
      </c>
      <c r="X113" s="83">
        <f t="shared" si="19"/>
        <v>6.8993667830336627E-3</v>
      </c>
      <c r="Y113">
        <v>4</v>
      </c>
      <c r="Z113" t="s">
        <v>291</v>
      </c>
    </row>
    <row r="114" spans="1:26" x14ac:dyDescent="0.25">
      <c r="A114" s="1">
        <v>44870</v>
      </c>
      <c r="B114" t="s">
        <v>348</v>
      </c>
      <c r="C114">
        <v>8</v>
      </c>
      <c r="D114">
        <v>4</v>
      </c>
      <c r="E114">
        <v>9</v>
      </c>
      <c r="F114" t="s">
        <v>322</v>
      </c>
      <c r="G114" s="2" t="s">
        <v>333</v>
      </c>
      <c r="H114" s="52" t="s">
        <v>332</v>
      </c>
      <c r="I114" t="s">
        <v>34</v>
      </c>
      <c r="J114" t="s">
        <v>80</v>
      </c>
      <c r="K114">
        <v>26</v>
      </c>
      <c r="L114">
        <v>21</v>
      </c>
      <c r="O114">
        <v>3.5</v>
      </c>
      <c r="P114">
        <v>0</v>
      </c>
      <c r="Q114">
        <v>6</v>
      </c>
      <c r="R114">
        <v>6</v>
      </c>
      <c r="S114" s="81">
        <f t="shared" si="14"/>
        <v>33.421549934136806</v>
      </c>
      <c r="T114" s="82">
        <f t="shared" si="15"/>
        <v>10.638409755620964</v>
      </c>
      <c r="U114" s="82">
        <f t="shared" si="16"/>
        <v>0.10638409755620964</v>
      </c>
      <c r="V114" s="83">
        <f t="shared" si="17"/>
        <v>8.8888035716823566E-3</v>
      </c>
      <c r="W114" s="83">
        <f t="shared" si="18"/>
        <v>0</v>
      </c>
      <c r="X114" s="83">
        <f t="shared" si="19"/>
        <v>0.124443250003553</v>
      </c>
      <c r="Y114">
        <v>4</v>
      </c>
      <c r="Z114" t="s">
        <v>291</v>
      </c>
    </row>
    <row r="115" spans="1:26" x14ac:dyDescent="0.25">
      <c r="A115" s="1">
        <v>44870</v>
      </c>
      <c r="B115" t="s">
        <v>348</v>
      </c>
      <c r="C115">
        <v>8</v>
      </c>
      <c r="D115">
        <v>4</v>
      </c>
      <c r="E115">
        <v>10</v>
      </c>
      <c r="F115" t="s">
        <v>57</v>
      </c>
      <c r="G115" s="52" t="s">
        <v>176</v>
      </c>
      <c r="H115" s="2" t="s">
        <v>227</v>
      </c>
      <c r="I115" t="s">
        <v>48</v>
      </c>
      <c r="J115" t="s">
        <v>19</v>
      </c>
      <c r="K115">
        <v>26</v>
      </c>
      <c r="L115">
        <v>21</v>
      </c>
      <c r="O115">
        <v>2.2000000000000002</v>
      </c>
      <c r="P115">
        <v>0</v>
      </c>
      <c r="Q115">
        <v>2</v>
      </c>
      <c r="R115">
        <v>2</v>
      </c>
      <c r="S115" s="81">
        <f t="shared" si="14"/>
        <v>33.421549934136806</v>
      </c>
      <c r="T115" s="82">
        <f t="shared" si="15"/>
        <v>10.638409755620964</v>
      </c>
      <c r="U115" s="82">
        <f t="shared" si="16"/>
        <v>0.10638409755620964</v>
      </c>
      <c r="V115" s="83">
        <f t="shared" si="17"/>
        <v>8.8888035716823566E-3</v>
      </c>
      <c r="W115" s="83">
        <f t="shared" si="18"/>
        <v>0</v>
      </c>
      <c r="X115" s="83">
        <f t="shared" si="19"/>
        <v>7.822147143080474E-2</v>
      </c>
      <c r="Y115">
        <v>4</v>
      </c>
      <c r="Z115" t="s">
        <v>291</v>
      </c>
    </row>
    <row r="116" spans="1:26" x14ac:dyDescent="0.25">
      <c r="A116" s="1">
        <v>44870</v>
      </c>
      <c r="B116" t="s">
        <v>348</v>
      </c>
      <c r="C116">
        <v>8</v>
      </c>
      <c r="D116">
        <v>5</v>
      </c>
      <c r="E116">
        <v>11</v>
      </c>
      <c r="F116" t="s">
        <v>41</v>
      </c>
      <c r="G116" s="52" t="s">
        <v>265</v>
      </c>
      <c r="H116" s="2" t="s">
        <v>213</v>
      </c>
      <c r="I116" t="s">
        <v>42</v>
      </c>
      <c r="J116" t="s">
        <v>19</v>
      </c>
      <c r="K116">
        <v>8.5</v>
      </c>
      <c r="L116">
        <v>21</v>
      </c>
      <c r="O116">
        <v>3.2</v>
      </c>
      <c r="P116">
        <v>3</v>
      </c>
      <c r="Q116">
        <v>2</v>
      </c>
      <c r="R116">
        <v>2</v>
      </c>
      <c r="S116" s="81">
        <f t="shared" si="14"/>
        <v>22.655021518418383</v>
      </c>
      <c r="T116" s="82">
        <f t="shared" si="15"/>
        <v>7.2113173210190844</v>
      </c>
      <c r="U116" s="82">
        <f t="shared" si="16"/>
        <v>7.211317321019084E-2</v>
      </c>
      <c r="V116" s="83">
        <f t="shared" si="17"/>
        <v>4.0843137270957638E-3</v>
      </c>
      <c r="W116" s="83">
        <f t="shared" si="18"/>
        <v>4.9011764725149162E-2</v>
      </c>
      <c r="X116" s="83">
        <f t="shared" si="19"/>
        <v>5.2279215706825782E-2</v>
      </c>
      <c r="Y116">
        <v>4</v>
      </c>
      <c r="Z116" t="s">
        <v>291</v>
      </c>
    </row>
    <row r="117" spans="1:26" x14ac:dyDescent="0.25">
      <c r="A117" s="1">
        <v>44870</v>
      </c>
      <c r="B117" t="s">
        <v>348</v>
      </c>
      <c r="C117">
        <v>8</v>
      </c>
      <c r="D117">
        <v>5</v>
      </c>
      <c r="E117">
        <v>12</v>
      </c>
      <c r="F117" t="s">
        <v>50</v>
      </c>
      <c r="G117" s="52" t="s">
        <v>251</v>
      </c>
      <c r="H117" s="2" t="s">
        <v>223</v>
      </c>
      <c r="I117" t="s">
        <v>32</v>
      </c>
      <c r="J117" t="s">
        <v>19</v>
      </c>
      <c r="K117">
        <v>8</v>
      </c>
      <c r="L117">
        <v>12</v>
      </c>
      <c r="M117">
        <v>12</v>
      </c>
      <c r="N117">
        <v>12</v>
      </c>
      <c r="O117">
        <v>3.2</v>
      </c>
      <c r="P117">
        <v>2</v>
      </c>
      <c r="Q117">
        <v>4</v>
      </c>
      <c r="R117">
        <v>3.5</v>
      </c>
      <c r="S117" s="81">
        <f t="shared" si="14"/>
        <v>22.271057451320086</v>
      </c>
      <c r="T117" s="82">
        <f t="shared" si="15"/>
        <v>7.0890977625223597</v>
      </c>
      <c r="U117" s="82">
        <f t="shared" si="16"/>
        <v>7.0890977625223603E-2</v>
      </c>
      <c r="V117" s="83">
        <f t="shared" si="17"/>
        <v>3.9470425886790044E-3</v>
      </c>
      <c r="W117" s="83">
        <f t="shared" si="18"/>
        <v>3.1576340709432035E-2</v>
      </c>
      <c r="X117" s="83">
        <f t="shared" si="19"/>
        <v>5.0522145135091262E-2</v>
      </c>
      <c r="Y117">
        <v>4</v>
      </c>
      <c r="Z117" t="s">
        <v>291</v>
      </c>
    </row>
    <row r="118" spans="1:26" x14ac:dyDescent="0.25">
      <c r="A118" s="1">
        <v>44870</v>
      </c>
      <c r="B118" t="s">
        <v>348</v>
      </c>
      <c r="C118">
        <v>9</v>
      </c>
      <c r="D118">
        <v>1</v>
      </c>
      <c r="E118">
        <v>1</v>
      </c>
      <c r="F118" t="s">
        <v>26</v>
      </c>
      <c r="G118" s="52" t="s">
        <v>271</v>
      </c>
      <c r="H118" s="2" t="s">
        <v>234</v>
      </c>
      <c r="I118" t="s">
        <v>27</v>
      </c>
      <c r="J118" t="s">
        <v>19</v>
      </c>
      <c r="K118">
        <v>17</v>
      </c>
      <c r="L118">
        <v>10</v>
      </c>
      <c r="M118">
        <v>9</v>
      </c>
      <c r="N118">
        <v>9</v>
      </c>
      <c r="O118">
        <v>3</v>
      </c>
      <c r="P118">
        <v>1.3</v>
      </c>
      <c r="Q118">
        <v>4</v>
      </c>
      <c r="R118">
        <v>2.5</v>
      </c>
      <c r="S118" s="81">
        <f t="shared" si="14"/>
        <v>23.473389188611005</v>
      </c>
      <c r="T118" s="82">
        <f t="shared" si="15"/>
        <v>7.4718118409745919</v>
      </c>
      <c r="U118" s="82">
        <f t="shared" si="16"/>
        <v>7.4718118409745918E-2</v>
      </c>
      <c r="V118" s="83">
        <f t="shared" si="17"/>
        <v>4.3847186821817166E-3</v>
      </c>
      <c r="W118" s="83">
        <f t="shared" si="18"/>
        <v>2.2800537147344927E-2</v>
      </c>
      <c r="X118" s="83">
        <f t="shared" si="19"/>
        <v>5.2616624186180599E-2</v>
      </c>
      <c r="Y118">
        <v>4</v>
      </c>
      <c r="Z118" t="s">
        <v>291</v>
      </c>
    </row>
    <row r="119" spans="1:26" x14ac:dyDescent="0.25">
      <c r="A119" s="1">
        <v>44870</v>
      </c>
      <c r="B119" t="s">
        <v>348</v>
      </c>
      <c r="C119">
        <v>9</v>
      </c>
      <c r="D119">
        <v>1</v>
      </c>
      <c r="E119">
        <v>2</v>
      </c>
      <c r="F119" t="s">
        <v>24</v>
      </c>
      <c r="G119" s="52" t="s">
        <v>270</v>
      </c>
      <c r="H119" s="2" t="s">
        <v>233</v>
      </c>
      <c r="I119" t="s">
        <v>25</v>
      </c>
      <c r="J119" t="s">
        <v>19</v>
      </c>
      <c r="K119">
        <v>4</v>
      </c>
      <c r="L119">
        <v>10</v>
      </c>
      <c r="M119">
        <v>9</v>
      </c>
      <c r="N119">
        <v>9</v>
      </c>
      <c r="O119">
        <v>2.4</v>
      </c>
      <c r="P119">
        <v>0</v>
      </c>
      <c r="Q119">
        <v>2</v>
      </c>
      <c r="R119">
        <v>1.5</v>
      </c>
      <c r="S119" s="81">
        <f t="shared" si="14"/>
        <v>16.673332000533065</v>
      </c>
      <c r="T119" s="82">
        <f t="shared" si="15"/>
        <v>5.3072864113942355</v>
      </c>
      <c r="U119" s="82">
        <f t="shared" si="16"/>
        <v>5.3072864113942353E-2</v>
      </c>
      <c r="V119" s="83">
        <f t="shared" si="17"/>
        <v>2.2122537089773451E-3</v>
      </c>
      <c r="W119" s="83">
        <f t="shared" si="18"/>
        <v>0</v>
      </c>
      <c r="X119" s="83">
        <f t="shared" si="19"/>
        <v>2.1237635606182512E-2</v>
      </c>
      <c r="Y119">
        <v>4</v>
      </c>
      <c r="Z119" t="s">
        <v>291</v>
      </c>
    </row>
    <row r="120" spans="1:26" x14ac:dyDescent="0.25">
      <c r="A120" s="1">
        <v>44870</v>
      </c>
      <c r="B120" t="s">
        <v>348</v>
      </c>
      <c r="C120">
        <v>9</v>
      </c>
      <c r="D120">
        <v>1</v>
      </c>
      <c r="E120">
        <v>3</v>
      </c>
      <c r="F120" t="s">
        <v>51</v>
      </c>
      <c r="G120" s="52" t="s">
        <v>264</v>
      </c>
      <c r="H120" s="2" t="s">
        <v>241</v>
      </c>
      <c r="I120" t="s">
        <v>52</v>
      </c>
      <c r="J120" t="s">
        <v>19</v>
      </c>
      <c r="K120">
        <v>16.2</v>
      </c>
      <c r="L120">
        <v>13.7</v>
      </c>
      <c r="O120">
        <v>3</v>
      </c>
      <c r="P120">
        <v>1.5</v>
      </c>
      <c r="Q120">
        <v>2</v>
      </c>
      <c r="R120">
        <v>2</v>
      </c>
      <c r="S120" s="81">
        <f t="shared" si="14"/>
        <v>21.216267343715295</v>
      </c>
      <c r="T120" s="82">
        <f t="shared" si="15"/>
        <v>6.7533476434228907</v>
      </c>
      <c r="U120" s="82">
        <f t="shared" si="16"/>
        <v>6.7533476434228912E-2</v>
      </c>
      <c r="V120" s="83">
        <f t="shared" si="17"/>
        <v>3.5820207266977432E-3</v>
      </c>
      <c r="W120" s="83">
        <f t="shared" si="18"/>
        <v>2.1492124360186458E-2</v>
      </c>
      <c r="X120" s="83">
        <f t="shared" si="19"/>
        <v>4.2984248720372917E-2</v>
      </c>
      <c r="Y120">
        <v>4</v>
      </c>
      <c r="Z120" t="s">
        <v>291</v>
      </c>
    </row>
    <row r="121" spans="1:26" x14ac:dyDescent="0.25">
      <c r="A121" s="1">
        <v>44870</v>
      </c>
      <c r="B121" t="s">
        <v>348</v>
      </c>
      <c r="C121">
        <v>9</v>
      </c>
      <c r="D121">
        <v>1</v>
      </c>
      <c r="E121">
        <v>4</v>
      </c>
      <c r="F121" t="s">
        <v>53</v>
      </c>
      <c r="G121" s="52" t="s">
        <v>164</v>
      </c>
      <c r="H121" s="2" t="s">
        <v>242</v>
      </c>
      <c r="I121" t="s">
        <v>54</v>
      </c>
      <c r="J121" t="s">
        <v>19</v>
      </c>
      <c r="K121">
        <v>22</v>
      </c>
      <c r="L121">
        <v>14</v>
      </c>
      <c r="O121">
        <v>4</v>
      </c>
      <c r="P121">
        <v>0</v>
      </c>
      <c r="Q121">
        <v>2</v>
      </c>
      <c r="R121">
        <v>2</v>
      </c>
      <c r="S121" s="81">
        <f t="shared" si="14"/>
        <v>26.076809620810597</v>
      </c>
      <c r="T121" s="82">
        <f t="shared" si="15"/>
        <v>8.3005063024365988</v>
      </c>
      <c r="U121" s="82">
        <f t="shared" si="16"/>
        <v>8.3005063024365985E-2</v>
      </c>
      <c r="V121" s="83">
        <f t="shared" si="17"/>
        <v>5.4112680651244418E-3</v>
      </c>
      <c r="W121" s="83">
        <f t="shared" si="18"/>
        <v>0</v>
      </c>
      <c r="X121" s="83">
        <f t="shared" si="19"/>
        <v>8.6580289041991068E-2</v>
      </c>
      <c r="Y121">
        <v>4</v>
      </c>
      <c r="Z121" t="s">
        <v>291</v>
      </c>
    </row>
    <row r="122" spans="1:26" x14ac:dyDescent="0.25">
      <c r="A122" s="1">
        <v>44870</v>
      </c>
      <c r="B122" t="s">
        <v>348</v>
      </c>
      <c r="C122">
        <v>9</v>
      </c>
      <c r="D122">
        <v>1</v>
      </c>
      <c r="E122">
        <v>5</v>
      </c>
      <c r="F122" t="s">
        <v>24</v>
      </c>
      <c r="G122" s="52" t="s">
        <v>270</v>
      </c>
      <c r="H122" s="2" t="s">
        <v>233</v>
      </c>
      <c r="I122" t="s">
        <v>25</v>
      </c>
      <c r="J122" t="s">
        <v>19</v>
      </c>
      <c r="K122">
        <v>5</v>
      </c>
      <c r="O122">
        <v>2</v>
      </c>
      <c r="P122">
        <v>0</v>
      </c>
      <c r="Q122">
        <v>1.5</v>
      </c>
      <c r="R122">
        <v>1</v>
      </c>
      <c r="S122" s="81">
        <f t="shared" si="14"/>
        <v>5</v>
      </c>
      <c r="T122" s="82">
        <f t="shared" si="15"/>
        <v>1.5915494309189535</v>
      </c>
      <c r="U122" s="82">
        <f t="shared" si="16"/>
        <v>1.5915494309189534E-2</v>
      </c>
      <c r="V122" s="83">
        <f t="shared" si="17"/>
        <v>1.9894367886486917E-4</v>
      </c>
      <c r="W122" s="83">
        <f t="shared" si="18"/>
        <v>0</v>
      </c>
      <c r="X122" s="83">
        <f t="shared" si="19"/>
        <v>1.5915494309189533E-3</v>
      </c>
      <c r="Y122">
        <v>4</v>
      </c>
      <c r="Z122" t="s">
        <v>291</v>
      </c>
    </row>
    <row r="123" spans="1:26" x14ac:dyDescent="0.25">
      <c r="A123" s="1">
        <v>44870</v>
      </c>
      <c r="B123" t="s">
        <v>348</v>
      </c>
      <c r="C123">
        <v>9</v>
      </c>
      <c r="D123">
        <v>2</v>
      </c>
      <c r="E123">
        <v>6</v>
      </c>
      <c r="F123" t="s">
        <v>82</v>
      </c>
      <c r="G123" s="52" t="s">
        <v>160</v>
      </c>
      <c r="H123" s="2" t="s">
        <v>220</v>
      </c>
      <c r="I123" t="s">
        <v>23</v>
      </c>
      <c r="J123" t="s">
        <v>19</v>
      </c>
      <c r="K123">
        <v>13</v>
      </c>
      <c r="L123">
        <v>16</v>
      </c>
      <c r="O123">
        <v>4</v>
      </c>
      <c r="P123">
        <v>0</v>
      </c>
      <c r="Q123">
        <v>3</v>
      </c>
      <c r="R123">
        <v>3</v>
      </c>
      <c r="S123" s="81">
        <f t="shared" si="14"/>
        <v>20.615528128088304</v>
      </c>
      <c r="T123" s="82">
        <f t="shared" si="15"/>
        <v>6.5621264120705236</v>
      </c>
      <c r="U123" s="82">
        <f t="shared" si="16"/>
        <v>6.5621264120705236E-2</v>
      </c>
      <c r="V123" s="83">
        <f t="shared" si="17"/>
        <v>3.3820425407027769E-3</v>
      </c>
      <c r="W123" s="83">
        <f t="shared" si="18"/>
        <v>0</v>
      </c>
      <c r="X123" s="83">
        <f t="shared" si="19"/>
        <v>5.411268065124443E-2</v>
      </c>
      <c r="Y123">
        <v>4</v>
      </c>
      <c r="Z123" t="s">
        <v>291</v>
      </c>
    </row>
    <row r="124" spans="1:26" x14ac:dyDescent="0.25">
      <c r="A124" s="1">
        <v>44870</v>
      </c>
      <c r="B124" t="s">
        <v>348</v>
      </c>
      <c r="C124">
        <v>9</v>
      </c>
      <c r="D124">
        <v>2</v>
      </c>
      <c r="E124">
        <v>7</v>
      </c>
      <c r="F124" t="s">
        <v>35</v>
      </c>
      <c r="G124" s="52" t="s">
        <v>262</v>
      </c>
      <c r="H124" s="2" t="s">
        <v>236</v>
      </c>
      <c r="I124" t="s">
        <v>25</v>
      </c>
      <c r="J124" t="s">
        <v>19</v>
      </c>
      <c r="K124">
        <v>9</v>
      </c>
      <c r="L124">
        <v>16</v>
      </c>
      <c r="M124">
        <v>9</v>
      </c>
      <c r="N124">
        <v>9</v>
      </c>
      <c r="O124">
        <v>2.2999999999999998</v>
      </c>
      <c r="P124">
        <v>0</v>
      </c>
      <c r="Q124">
        <v>3</v>
      </c>
      <c r="R124">
        <v>3</v>
      </c>
      <c r="S124" s="81">
        <f t="shared" si="14"/>
        <v>22.338307903688676</v>
      </c>
      <c r="T124" s="82">
        <f t="shared" si="15"/>
        <v>7.1105042463616144</v>
      </c>
      <c r="U124" s="82">
        <f t="shared" si="16"/>
        <v>7.1105042463616139E-2</v>
      </c>
      <c r="V124" s="83">
        <f t="shared" si="17"/>
        <v>3.9709158301427881E-3</v>
      </c>
      <c r="W124" s="83">
        <f t="shared" si="18"/>
        <v>0</v>
      </c>
      <c r="X124" s="83">
        <f t="shared" si="19"/>
        <v>3.6532425637313647E-2</v>
      </c>
      <c r="Y124">
        <v>4</v>
      </c>
      <c r="Z124" t="s">
        <v>291</v>
      </c>
    </row>
    <row r="125" spans="1:26" x14ac:dyDescent="0.25">
      <c r="A125" s="1">
        <v>44870</v>
      </c>
      <c r="B125" t="s">
        <v>348</v>
      </c>
      <c r="C125">
        <v>9</v>
      </c>
      <c r="D125">
        <v>2</v>
      </c>
      <c r="E125">
        <v>8</v>
      </c>
      <c r="F125" t="s">
        <v>53</v>
      </c>
      <c r="G125" s="52" t="s">
        <v>164</v>
      </c>
      <c r="H125" s="2" t="s">
        <v>242</v>
      </c>
      <c r="I125" t="s">
        <v>54</v>
      </c>
      <c r="J125" t="s">
        <v>19</v>
      </c>
      <c r="K125">
        <v>21</v>
      </c>
      <c r="L125">
        <v>21</v>
      </c>
      <c r="M125">
        <v>20</v>
      </c>
      <c r="N125">
        <v>16.5</v>
      </c>
      <c r="O125">
        <v>5</v>
      </c>
      <c r="P125">
        <v>0</v>
      </c>
      <c r="Q125">
        <v>4</v>
      </c>
      <c r="R125">
        <v>3</v>
      </c>
      <c r="S125" s="81">
        <f t="shared" si="14"/>
        <v>39.423977475642914</v>
      </c>
      <c r="T125" s="82">
        <f t="shared" si="15"/>
        <v>12.549041783184224</v>
      </c>
      <c r="U125" s="82">
        <f t="shared" si="16"/>
        <v>0.12549041783184223</v>
      </c>
      <c r="V125" s="83">
        <f t="shared" si="17"/>
        <v>1.2368328515028915E-2</v>
      </c>
      <c r="W125" s="83">
        <f t="shared" si="18"/>
        <v>0</v>
      </c>
      <c r="X125" s="83">
        <f t="shared" si="19"/>
        <v>0.24736657030057829</v>
      </c>
      <c r="Y125">
        <v>4</v>
      </c>
      <c r="Z125" t="s">
        <v>291</v>
      </c>
    </row>
    <row r="126" spans="1:26" x14ac:dyDescent="0.25">
      <c r="A126" s="1">
        <v>44870</v>
      </c>
      <c r="B126" t="s">
        <v>348</v>
      </c>
      <c r="C126">
        <v>9</v>
      </c>
      <c r="D126">
        <v>2</v>
      </c>
      <c r="E126">
        <v>9</v>
      </c>
      <c r="F126" t="s">
        <v>36</v>
      </c>
      <c r="G126" s="52" t="s">
        <v>268</v>
      </c>
      <c r="H126" s="2" t="s">
        <v>211</v>
      </c>
      <c r="I126" t="s">
        <v>37</v>
      </c>
      <c r="J126" t="s">
        <v>19</v>
      </c>
      <c r="K126">
        <v>18</v>
      </c>
      <c r="L126">
        <v>18</v>
      </c>
      <c r="M126">
        <v>24</v>
      </c>
      <c r="N126">
        <v>20</v>
      </c>
      <c r="O126">
        <v>4</v>
      </c>
      <c r="P126">
        <v>0</v>
      </c>
      <c r="Q126">
        <v>4</v>
      </c>
      <c r="R126">
        <v>5</v>
      </c>
      <c r="S126" s="81">
        <f t="shared" si="14"/>
        <v>40.298883359219772</v>
      </c>
      <c r="T126" s="82">
        <f t="shared" si="15"/>
        <v>12.827532975407102</v>
      </c>
      <c r="U126" s="82">
        <f t="shared" si="16"/>
        <v>0.12827532975407102</v>
      </c>
      <c r="V126" s="83">
        <f t="shared" si="17"/>
        <v>1.2923381379061903E-2</v>
      </c>
      <c r="W126" s="83">
        <f t="shared" si="18"/>
        <v>0</v>
      </c>
      <c r="X126" s="83">
        <f t="shared" si="19"/>
        <v>0.20677410206499044</v>
      </c>
      <c r="Y126">
        <v>4</v>
      </c>
      <c r="Z126" t="s">
        <v>291</v>
      </c>
    </row>
    <row r="127" spans="1:26" x14ac:dyDescent="0.25">
      <c r="A127" s="1">
        <v>44870</v>
      </c>
      <c r="B127" t="s">
        <v>348</v>
      </c>
      <c r="C127">
        <v>9</v>
      </c>
      <c r="D127">
        <v>2</v>
      </c>
      <c r="E127">
        <v>10</v>
      </c>
      <c r="F127" t="s">
        <v>259</v>
      </c>
      <c r="G127" s="52" t="s">
        <v>258</v>
      </c>
      <c r="H127" s="2" t="s">
        <v>243</v>
      </c>
      <c r="I127" t="s">
        <v>55</v>
      </c>
      <c r="J127" t="s">
        <v>19</v>
      </c>
      <c r="K127">
        <v>4</v>
      </c>
      <c r="L127">
        <v>4</v>
      </c>
      <c r="O127">
        <v>2</v>
      </c>
      <c r="P127">
        <v>0</v>
      </c>
      <c r="Q127">
        <v>1.5</v>
      </c>
      <c r="R127">
        <v>1.5</v>
      </c>
      <c r="S127" s="81">
        <f t="shared" si="14"/>
        <v>5.6568542494923806</v>
      </c>
      <c r="T127" s="82">
        <f t="shared" si="15"/>
        <v>1.8006326323142123</v>
      </c>
      <c r="U127" s="82">
        <f t="shared" si="16"/>
        <v>1.8006326323142124E-2</v>
      </c>
      <c r="V127" s="83">
        <f t="shared" si="17"/>
        <v>2.5464790894703259E-4</v>
      </c>
      <c r="W127" s="83">
        <f t="shared" si="18"/>
        <v>0</v>
      </c>
      <c r="X127" s="83">
        <f t="shared" si="19"/>
        <v>2.0371832715762607E-3</v>
      </c>
      <c r="Y127">
        <v>4</v>
      </c>
      <c r="Z127" t="s">
        <v>291</v>
      </c>
    </row>
    <row r="128" spans="1:26" x14ac:dyDescent="0.25">
      <c r="A128" s="1">
        <v>44870</v>
      </c>
      <c r="B128" t="s">
        <v>348</v>
      </c>
      <c r="C128">
        <v>9</v>
      </c>
      <c r="D128">
        <v>3</v>
      </c>
      <c r="E128">
        <v>11</v>
      </c>
      <c r="F128" t="s">
        <v>56</v>
      </c>
      <c r="G128" s="52" t="s">
        <v>175</v>
      </c>
      <c r="H128" s="2" t="s">
        <v>214</v>
      </c>
      <c r="I128" t="s">
        <v>32</v>
      </c>
      <c r="J128" t="s">
        <v>19</v>
      </c>
      <c r="K128">
        <v>8</v>
      </c>
      <c r="L128">
        <v>8</v>
      </c>
      <c r="M128">
        <v>7</v>
      </c>
      <c r="O128">
        <v>2.2000000000000002</v>
      </c>
      <c r="P128">
        <v>0</v>
      </c>
      <c r="Q128">
        <v>2.5</v>
      </c>
      <c r="R128">
        <v>5</v>
      </c>
      <c r="S128" s="81">
        <f t="shared" si="14"/>
        <v>13.30413469565007</v>
      </c>
      <c r="T128" s="82">
        <f t="shared" si="15"/>
        <v>4.2348376007461948</v>
      </c>
      <c r="U128" s="82">
        <f t="shared" si="16"/>
        <v>4.2348376007461948E-2</v>
      </c>
      <c r="V128" s="83">
        <f t="shared" si="17"/>
        <v>1.408521246363274E-3</v>
      </c>
      <c r="W128" s="83">
        <f t="shared" si="18"/>
        <v>0</v>
      </c>
      <c r="X128" s="83">
        <f t="shared" si="19"/>
        <v>1.2394986967996811E-2</v>
      </c>
      <c r="Y128">
        <v>4</v>
      </c>
      <c r="Z128" t="s">
        <v>291</v>
      </c>
    </row>
    <row r="129" spans="1:26" x14ac:dyDescent="0.25">
      <c r="A129" s="1">
        <v>44870</v>
      </c>
      <c r="B129" t="s">
        <v>348</v>
      </c>
      <c r="C129">
        <v>9</v>
      </c>
      <c r="D129">
        <v>3</v>
      </c>
      <c r="E129">
        <v>12</v>
      </c>
      <c r="F129" t="s">
        <v>57</v>
      </c>
      <c r="G129" s="52" t="s">
        <v>176</v>
      </c>
      <c r="H129" s="2" t="s">
        <v>227</v>
      </c>
      <c r="I129" t="s">
        <v>48</v>
      </c>
      <c r="J129" t="s">
        <v>19</v>
      </c>
      <c r="K129">
        <v>12</v>
      </c>
      <c r="L129">
        <v>7</v>
      </c>
      <c r="O129">
        <v>2.2000000000000002</v>
      </c>
      <c r="P129">
        <v>0</v>
      </c>
      <c r="Q129">
        <v>1</v>
      </c>
      <c r="R129">
        <v>1</v>
      </c>
      <c r="S129" s="81">
        <f t="shared" si="14"/>
        <v>13.892443989449804</v>
      </c>
      <c r="T129" s="82">
        <f t="shared" si="15"/>
        <v>4.4221022650964539</v>
      </c>
      <c r="U129" s="82">
        <f t="shared" si="16"/>
        <v>4.4221022650964538E-2</v>
      </c>
      <c r="V129" s="83">
        <f t="shared" si="17"/>
        <v>1.5358452008367898E-3</v>
      </c>
      <c r="W129" s="83">
        <f t="shared" si="18"/>
        <v>0</v>
      </c>
      <c r="X129" s="83">
        <f t="shared" si="19"/>
        <v>1.3515437767363751E-2</v>
      </c>
      <c r="Y129">
        <v>4</v>
      </c>
      <c r="Z129" t="s">
        <v>291</v>
      </c>
    </row>
    <row r="130" spans="1:26" x14ac:dyDescent="0.25">
      <c r="A130" s="1">
        <v>44870</v>
      </c>
      <c r="B130" t="s">
        <v>348</v>
      </c>
      <c r="C130">
        <v>9</v>
      </c>
      <c r="D130">
        <v>3</v>
      </c>
      <c r="E130">
        <v>13</v>
      </c>
      <c r="F130" t="s">
        <v>74</v>
      </c>
      <c r="G130" s="52" t="s">
        <v>159</v>
      </c>
      <c r="H130" s="2" t="s">
        <v>215</v>
      </c>
      <c r="I130" t="s">
        <v>31</v>
      </c>
      <c r="J130" t="s">
        <v>19</v>
      </c>
      <c r="K130">
        <v>7.5</v>
      </c>
      <c r="O130">
        <v>3</v>
      </c>
      <c r="P130">
        <v>3</v>
      </c>
      <c r="Q130">
        <v>1</v>
      </c>
      <c r="R130">
        <v>1</v>
      </c>
      <c r="S130" s="81">
        <f t="shared" si="14"/>
        <v>7.5</v>
      </c>
      <c r="T130" s="82">
        <f t="shared" si="15"/>
        <v>2.3873241463784303</v>
      </c>
      <c r="U130" s="82">
        <f t="shared" si="16"/>
        <v>2.3873241463784303E-2</v>
      </c>
      <c r="V130" s="83">
        <f t="shared" si="17"/>
        <v>4.4762327744595566E-4</v>
      </c>
      <c r="W130" s="83">
        <f t="shared" ref="W130:W161" si="20">+(V130*P130)*Y130</f>
        <v>5.3714793293514682E-3</v>
      </c>
      <c r="X130" s="83">
        <f t="shared" ref="X130:X161" si="21">+(V130*O130)*Y130</f>
        <v>5.3714793293514682E-3</v>
      </c>
      <c r="Y130">
        <v>4</v>
      </c>
      <c r="Z130" t="s">
        <v>291</v>
      </c>
    </row>
    <row r="131" spans="1:26" x14ac:dyDescent="0.25">
      <c r="A131" s="1">
        <v>44870</v>
      </c>
      <c r="B131" t="s">
        <v>348</v>
      </c>
      <c r="C131">
        <v>9</v>
      </c>
      <c r="D131">
        <v>3</v>
      </c>
      <c r="E131">
        <v>14</v>
      </c>
      <c r="F131" t="s">
        <v>56</v>
      </c>
      <c r="G131" s="52" t="s">
        <v>175</v>
      </c>
      <c r="H131" s="2" t="s">
        <v>214</v>
      </c>
      <c r="I131" t="s">
        <v>32</v>
      </c>
      <c r="J131" t="s">
        <v>19</v>
      </c>
      <c r="K131">
        <v>8</v>
      </c>
      <c r="O131">
        <v>1.5</v>
      </c>
      <c r="P131">
        <v>0</v>
      </c>
      <c r="Q131">
        <v>2</v>
      </c>
      <c r="R131">
        <v>3</v>
      </c>
      <c r="S131" s="81">
        <f t="shared" si="14"/>
        <v>8</v>
      </c>
      <c r="T131" s="82">
        <f t="shared" si="15"/>
        <v>2.5464790894703255</v>
      </c>
      <c r="U131" s="82">
        <f t="shared" si="16"/>
        <v>2.5464790894703257E-2</v>
      </c>
      <c r="V131" s="83">
        <f t="shared" si="17"/>
        <v>5.0929581789406519E-4</v>
      </c>
      <c r="W131" s="83">
        <f t="shared" si="20"/>
        <v>0</v>
      </c>
      <c r="X131" s="83">
        <f t="shared" si="21"/>
        <v>3.0557749073643909E-3</v>
      </c>
      <c r="Y131">
        <v>4</v>
      </c>
      <c r="Z131" t="s">
        <v>291</v>
      </c>
    </row>
    <row r="132" spans="1:26" x14ac:dyDescent="0.25">
      <c r="A132" s="1">
        <v>44870</v>
      </c>
      <c r="B132" t="s">
        <v>348</v>
      </c>
      <c r="C132">
        <v>9</v>
      </c>
      <c r="D132">
        <v>3</v>
      </c>
      <c r="E132">
        <v>15</v>
      </c>
      <c r="F132" t="s">
        <v>56</v>
      </c>
      <c r="G132" s="52" t="s">
        <v>175</v>
      </c>
      <c r="H132" s="2" t="s">
        <v>214</v>
      </c>
      <c r="I132" t="s">
        <v>32</v>
      </c>
      <c r="J132" t="s">
        <v>19</v>
      </c>
      <c r="K132">
        <v>7.5</v>
      </c>
      <c r="O132">
        <v>1.3</v>
      </c>
      <c r="P132">
        <v>1.3</v>
      </c>
      <c r="Q132">
        <v>2</v>
      </c>
      <c r="R132">
        <v>2</v>
      </c>
      <c r="S132" s="81">
        <f t="shared" si="14"/>
        <v>7.5</v>
      </c>
      <c r="T132" s="82">
        <f t="shared" si="15"/>
        <v>2.3873241463784303</v>
      </c>
      <c r="U132" s="82">
        <f t="shared" si="16"/>
        <v>2.3873241463784303E-2</v>
      </c>
      <c r="V132" s="83">
        <f t="shared" si="17"/>
        <v>4.4762327744595566E-4</v>
      </c>
      <c r="W132" s="83">
        <f t="shared" si="20"/>
        <v>2.3276410427189695E-3</v>
      </c>
      <c r="X132" s="83">
        <f t="shared" si="21"/>
        <v>2.3276410427189695E-3</v>
      </c>
      <c r="Y132">
        <v>4</v>
      </c>
      <c r="Z132" t="s">
        <v>291</v>
      </c>
    </row>
    <row r="133" spans="1:26" x14ac:dyDescent="0.25">
      <c r="A133" s="1">
        <v>44870</v>
      </c>
      <c r="B133" t="s">
        <v>348</v>
      </c>
      <c r="C133">
        <v>9</v>
      </c>
      <c r="D133">
        <v>4</v>
      </c>
      <c r="E133">
        <v>16</v>
      </c>
      <c r="F133" t="s">
        <v>41</v>
      </c>
      <c r="G133" s="52" t="s">
        <v>265</v>
      </c>
      <c r="H133" s="2" t="s">
        <v>213</v>
      </c>
      <c r="I133" t="s">
        <v>42</v>
      </c>
      <c r="J133" t="s">
        <v>19</v>
      </c>
      <c r="K133">
        <v>8</v>
      </c>
      <c r="L133">
        <v>5.5</v>
      </c>
      <c r="O133">
        <v>3</v>
      </c>
      <c r="P133">
        <v>0</v>
      </c>
      <c r="Q133">
        <v>2</v>
      </c>
      <c r="R133">
        <v>4</v>
      </c>
      <c r="S133" s="81">
        <f t="shared" si="14"/>
        <v>9.7082439194737997</v>
      </c>
      <c r="T133" s="82">
        <f t="shared" si="15"/>
        <v>3.0902300170521833</v>
      </c>
      <c r="U133" s="82">
        <f t="shared" si="16"/>
        <v>3.0902300170521833E-2</v>
      </c>
      <c r="V133" s="83">
        <f t="shared" si="17"/>
        <v>7.5001766932055694E-4</v>
      </c>
      <c r="W133" s="83">
        <f t="shared" si="20"/>
        <v>0</v>
      </c>
      <c r="X133" s="83">
        <f t="shared" si="21"/>
        <v>9.0002120318466838E-3</v>
      </c>
      <c r="Y133">
        <v>4</v>
      </c>
      <c r="Z133" t="s">
        <v>291</v>
      </c>
    </row>
    <row r="134" spans="1:26" x14ac:dyDescent="0.25">
      <c r="A134" s="1">
        <v>44870</v>
      </c>
      <c r="B134" t="s">
        <v>348</v>
      </c>
      <c r="C134">
        <v>9</v>
      </c>
      <c r="D134">
        <v>4</v>
      </c>
      <c r="E134">
        <v>17</v>
      </c>
      <c r="F134" t="s">
        <v>58</v>
      </c>
      <c r="G134" s="52" t="s">
        <v>267</v>
      </c>
      <c r="H134" s="2" t="s">
        <v>244</v>
      </c>
      <c r="I134" t="s">
        <v>59</v>
      </c>
      <c r="J134" t="s">
        <v>19</v>
      </c>
      <c r="K134">
        <v>9</v>
      </c>
      <c r="O134">
        <v>2.2999999999999998</v>
      </c>
      <c r="P134">
        <v>0</v>
      </c>
      <c r="Q134">
        <v>1</v>
      </c>
      <c r="R134">
        <v>1</v>
      </c>
      <c r="S134" s="81">
        <f t="shared" si="14"/>
        <v>9</v>
      </c>
      <c r="T134" s="82">
        <f t="shared" si="15"/>
        <v>2.8647889756541161</v>
      </c>
      <c r="U134" s="82">
        <f t="shared" si="16"/>
        <v>2.8647889756541159E-2</v>
      </c>
      <c r="V134" s="83">
        <f t="shared" si="17"/>
        <v>6.4457751952217606E-4</v>
      </c>
      <c r="W134" s="83">
        <f t="shared" si="20"/>
        <v>0</v>
      </c>
      <c r="X134" s="83">
        <f t="shared" si="21"/>
        <v>8.8951697694060281E-3</v>
      </c>
      <c r="Y134">
        <v>6</v>
      </c>
      <c r="Z134" t="s">
        <v>291</v>
      </c>
    </row>
    <row r="135" spans="1:26" x14ac:dyDescent="0.25">
      <c r="A135" s="1">
        <v>44870</v>
      </c>
      <c r="B135" t="s">
        <v>348</v>
      </c>
      <c r="C135">
        <v>9</v>
      </c>
      <c r="D135">
        <v>4</v>
      </c>
      <c r="E135">
        <v>18</v>
      </c>
      <c r="F135" t="s">
        <v>41</v>
      </c>
      <c r="G135" s="52" t="s">
        <v>265</v>
      </c>
      <c r="H135" s="2" t="s">
        <v>213</v>
      </c>
      <c r="I135" t="s">
        <v>42</v>
      </c>
      <c r="J135" t="s">
        <v>19</v>
      </c>
      <c r="K135">
        <v>25.5</v>
      </c>
      <c r="L135">
        <v>18</v>
      </c>
      <c r="M135">
        <v>17</v>
      </c>
      <c r="O135">
        <v>4</v>
      </c>
      <c r="P135">
        <v>3.6</v>
      </c>
      <c r="Q135">
        <v>1</v>
      </c>
      <c r="R135">
        <v>6</v>
      </c>
      <c r="S135" s="81">
        <f t="shared" si="14"/>
        <v>35.54222840509582</v>
      </c>
      <c r="T135" s="82">
        <f t="shared" si="15"/>
        <v>11.313442678344343</v>
      </c>
      <c r="U135" s="82">
        <f t="shared" si="16"/>
        <v>0.11313442678344343</v>
      </c>
      <c r="V135" s="83">
        <f t="shared" si="17"/>
        <v>1.0052624093041841E-2</v>
      </c>
      <c r="W135" s="83">
        <f t="shared" si="20"/>
        <v>0.14475778693980251</v>
      </c>
      <c r="X135" s="83">
        <f t="shared" si="21"/>
        <v>0.16084198548866946</v>
      </c>
      <c r="Y135">
        <v>4</v>
      </c>
      <c r="Z135" t="s">
        <v>291</v>
      </c>
    </row>
    <row r="136" spans="1:26" x14ac:dyDescent="0.25">
      <c r="A136" s="1">
        <v>44870</v>
      </c>
      <c r="B136" t="s">
        <v>348</v>
      </c>
      <c r="C136">
        <v>9</v>
      </c>
      <c r="D136">
        <v>4</v>
      </c>
      <c r="E136">
        <v>19</v>
      </c>
      <c r="F136" t="s">
        <v>56</v>
      </c>
      <c r="G136" s="52" t="s">
        <v>175</v>
      </c>
      <c r="H136" s="2" t="s">
        <v>214</v>
      </c>
      <c r="I136" t="s">
        <v>32</v>
      </c>
      <c r="J136" t="s">
        <v>19</v>
      </c>
      <c r="K136">
        <v>6.5</v>
      </c>
      <c r="L136">
        <v>6.5</v>
      </c>
      <c r="M136">
        <v>6</v>
      </c>
      <c r="O136">
        <v>2</v>
      </c>
      <c r="P136">
        <v>2</v>
      </c>
      <c r="Q136">
        <v>1</v>
      </c>
      <c r="R136">
        <v>2</v>
      </c>
      <c r="S136" s="81">
        <f t="shared" si="14"/>
        <v>10.977249200050075</v>
      </c>
      <c r="T136" s="82">
        <f t="shared" si="15"/>
        <v>3.4941669434790468</v>
      </c>
      <c r="U136" s="82">
        <f t="shared" si="16"/>
        <v>3.4941669434790469E-2</v>
      </c>
      <c r="V136" s="83">
        <f t="shared" si="17"/>
        <v>9.5890853212866965E-4</v>
      </c>
      <c r="W136" s="83">
        <f t="shared" si="20"/>
        <v>7.6712682570293572E-3</v>
      </c>
      <c r="X136" s="83">
        <f t="shared" si="21"/>
        <v>7.6712682570293572E-3</v>
      </c>
      <c r="Y136">
        <v>4</v>
      </c>
      <c r="Z136" t="s">
        <v>291</v>
      </c>
    </row>
    <row r="137" spans="1:26" x14ac:dyDescent="0.25">
      <c r="A137" s="1">
        <v>44870</v>
      </c>
      <c r="B137" t="s">
        <v>348</v>
      </c>
      <c r="C137">
        <v>9</v>
      </c>
      <c r="D137">
        <v>4</v>
      </c>
      <c r="E137">
        <v>20</v>
      </c>
      <c r="F137" t="s">
        <v>36</v>
      </c>
      <c r="G137" s="52" t="s">
        <v>268</v>
      </c>
      <c r="H137" s="2" t="s">
        <v>211</v>
      </c>
      <c r="I137" t="s">
        <v>37</v>
      </c>
      <c r="J137" t="s">
        <v>19</v>
      </c>
      <c r="K137">
        <v>15</v>
      </c>
      <c r="L137">
        <v>16</v>
      </c>
      <c r="M137">
        <v>17</v>
      </c>
      <c r="N137">
        <v>11</v>
      </c>
      <c r="O137">
        <v>2.5</v>
      </c>
      <c r="P137">
        <v>0</v>
      </c>
      <c r="Q137">
        <v>4</v>
      </c>
      <c r="R137">
        <v>3</v>
      </c>
      <c r="S137" s="81">
        <f t="shared" si="14"/>
        <v>29.8496231131986</v>
      </c>
      <c r="T137" s="82">
        <f t="shared" si="15"/>
        <v>9.5014301357912938</v>
      </c>
      <c r="U137" s="82">
        <f t="shared" si="16"/>
        <v>9.5014301357912945E-2</v>
      </c>
      <c r="V137" s="83">
        <f t="shared" si="17"/>
        <v>7.0903527147439388E-3</v>
      </c>
      <c r="W137" s="83">
        <f t="shared" si="20"/>
        <v>0</v>
      </c>
      <c r="X137" s="83">
        <f t="shared" si="21"/>
        <v>7.0903527147439388E-2</v>
      </c>
      <c r="Y137">
        <v>4</v>
      </c>
      <c r="Z137" t="s">
        <v>291</v>
      </c>
    </row>
    <row r="138" spans="1:26" x14ac:dyDescent="0.25">
      <c r="A138" s="1">
        <v>44870</v>
      </c>
      <c r="B138" t="s">
        <v>348</v>
      </c>
      <c r="C138">
        <v>9</v>
      </c>
      <c r="D138">
        <v>4</v>
      </c>
      <c r="E138">
        <v>21</v>
      </c>
      <c r="F138" t="s">
        <v>56</v>
      </c>
      <c r="G138" s="52" t="s">
        <v>175</v>
      </c>
      <c r="H138" s="2" t="s">
        <v>214</v>
      </c>
      <c r="I138" t="s">
        <v>32</v>
      </c>
      <c r="J138" t="s">
        <v>19</v>
      </c>
      <c r="K138">
        <v>8</v>
      </c>
      <c r="L138">
        <v>6</v>
      </c>
      <c r="M138">
        <v>8</v>
      </c>
      <c r="O138">
        <v>3</v>
      </c>
      <c r="P138">
        <v>0</v>
      </c>
      <c r="Q138">
        <v>2</v>
      </c>
      <c r="R138">
        <v>2</v>
      </c>
      <c r="S138" s="81">
        <f t="shared" ref="S138:S181" si="22">SQRT((K138*K138)+(L138*L138)+(M138*M138)+(N138*N138))</f>
        <v>12.806248474865697</v>
      </c>
      <c r="T138" s="82">
        <f t="shared" ref="T138:T181" si="23">S138/PI()</f>
        <v>4.0763554944758429</v>
      </c>
      <c r="U138" s="82">
        <f t="shared" ref="U138:U181" si="24">T138/100</f>
        <v>4.0763554944758432E-2</v>
      </c>
      <c r="V138" s="83">
        <f t="shared" ref="V138:V181" si="25">+(PI()/4)*(U138^2)</f>
        <v>1.3050705333535419E-3</v>
      </c>
      <c r="W138" s="83">
        <f t="shared" si="20"/>
        <v>0</v>
      </c>
      <c r="X138" s="83">
        <f t="shared" si="21"/>
        <v>1.5660846400242501E-2</v>
      </c>
      <c r="Y138">
        <v>4</v>
      </c>
      <c r="Z138" t="s">
        <v>291</v>
      </c>
    </row>
    <row r="139" spans="1:26" x14ac:dyDescent="0.25">
      <c r="A139" s="1">
        <v>44870</v>
      </c>
      <c r="B139" t="s">
        <v>348</v>
      </c>
      <c r="C139">
        <v>9</v>
      </c>
      <c r="D139">
        <v>4</v>
      </c>
      <c r="E139">
        <v>22</v>
      </c>
      <c r="F139" t="s">
        <v>47</v>
      </c>
      <c r="G139" s="52" t="s">
        <v>163</v>
      </c>
      <c r="H139" s="2" t="s">
        <v>217</v>
      </c>
      <c r="I139" t="s">
        <v>48</v>
      </c>
      <c r="J139" t="s">
        <v>19</v>
      </c>
      <c r="K139">
        <v>18</v>
      </c>
      <c r="L139">
        <v>14</v>
      </c>
      <c r="M139">
        <v>10</v>
      </c>
      <c r="O139">
        <v>4</v>
      </c>
      <c r="P139">
        <v>0</v>
      </c>
      <c r="Q139">
        <v>3</v>
      </c>
      <c r="R139">
        <v>3</v>
      </c>
      <c r="S139" s="81">
        <f t="shared" si="22"/>
        <v>24.899799195977465</v>
      </c>
      <c r="T139" s="82">
        <f t="shared" si="23"/>
        <v>7.9258522480708296</v>
      </c>
      <c r="U139" s="82">
        <f t="shared" si="24"/>
        <v>7.9258522480708291E-2</v>
      </c>
      <c r="V139" s="83">
        <f t="shared" si="25"/>
        <v>4.9338032358487551E-3</v>
      </c>
      <c r="W139" s="83">
        <f t="shared" si="20"/>
        <v>0</v>
      </c>
      <c r="X139" s="83">
        <f t="shared" si="21"/>
        <v>7.8940851773580081E-2</v>
      </c>
      <c r="Y139">
        <v>4</v>
      </c>
      <c r="Z139" t="s">
        <v>291</v>
      </c>
    </row>
    <row r="140" spans="1:26" x14ac:dyDescent="0.25">
      <c r="A140" s="1">
        <v>44870</v>
      </c>
      <c r="B140" t="s">
        <v>348</v>
      </c>
      <c r="C140">
        <v>9</v>
      </c>
      <c r="D140">
        <v>5</v>
      </c>
      <c r="E140">
        <v>23</v>
      </c>
      <c r="F140" t="s">
        <v>44</v>
      </c>
      <c r="G140" s="52" t="s">
        <v>160</v>
      </c>
      <c r="H140" s="2" t="s">
        <v>239</v>
      </c>
      <c r="I140" t="s">
        <v>23</v>
      </c>
      <c r="J140" t="s">
        <v>19</v>
      </c>
      <c r="K140">
        <v>7.5</v>
      </c>
      <c r="L140">
        <v>8</v>
      </c>
      <c r="M140">
        <v>65</v>
      </c>
      <c r="O140">
        <v>3</v>
      </c>
      <c r="P140">
        <v>2.5</v>
      </c>
      <c r="Q140">
        <v>3</v>
      </c>
      <c r="R140">
        <v>5</v>
      </c>
      <c r="S140" s="81">
        <f t="shared" si="22"/>
        <v>65.918510298701378</v>
      </c>
      <c r="T140" s="82">
        <f t="shared" si="23"/>
        <v>20.982513510584671</v>
      </c>
      <c r="U140" s="82">
        <f t="shared" si="24"/>
        <v>0.20982513510584672</v>
      </c>
      <c r="V140" s="83">
        <f t="shared" si="25"/>
        <v>3.4578400823502914E-2</v>
      </c>
      <c r="W140" s="83">
        <f t="shared" si="20"/>
        <v>0.34578400823502914</v>
      </c>
      <c r="X140" s="83">
        <f t="shared" si="21"/>
        <v>0.41494080988203497</v>
      </c>
      <c r="Y140">
        <v>4</v>
      </c>
      <c r="Z140" t="s">
        <v>291</v>
      </c>
    </row>
    <row r="141" spans="1:26" x14ac:dyDescent="0.25">
      <c r="A141" s="1">
        <v>44870</v>
      </c>
      <c r="B141" t="s">
        <v>348</v>
      </c>
      <c r="C141">
        <v>9</v>
      </c>
      <c r="D141">
        <v>5</v>
      </c>
      <c r="E141">
        <v>24</v>
      </c>
      <c r="F141" t="s">
        <v>56</v>
      </c>
      <c r="G141" s="52" t="s">
        <v>175</v>
      </c>
      <c r="H141" s="2" t="s">
        <v>214</v>
      </c>
      <c r="I141" t="s">
        <v>32</v>
      </c>
      <c r="J141" t="s">
        <v>19</v>
      </c>
      <c r="K141">
        <v>8</v>
      </c>
      <c r="L141">
        <v>75</v>
      </c>
      <c r="M141">
        <v>75</v>
      </c>
      <c r="N141">
        <v>10.5</v>
      </c>
      <c r="O141">
        <v>3</v>
      </c>
      <c r="P141">
        <v>0</v>
      </c>
      <c r="Q141">
        <v>3</v>
      </c>
      <c r="R141">
        <v>3</v>
      </c>
      <c r="S141" s="81">
        <f t="shared" si="22"/>
        <v>106.88428322255803</v>
      </c>
      <c r="T141" s="82">
        <f t="shared" si="23"/>
        <v>34.022324027408494</v>
      </c>
      <c r="U141" s="82">
        <f t="shared" si="24"/>
        <v>0.34022324027408496</v>
      </c>
      <c r="V141" s="83">
        <f t="shared" si="25"/>
        <v>9.0911292930879281E-2</v>
      </c>
      <c r="W141" s="83">
        <f t="shared" si="20"/>
        <v>0</v>
      </c>
      <c r="X141" s="83">
        <f t="shared" si="21"/>
        <v>1.0909355151705513</v>
      </c>
      <c r="Y141">
        <v>4</v>
      </c>
      <c r="Z141" t="s">
        <v>291</v>
      </c>
    </row>
    <row r="142" spans="1:26" x14ac:dyDescent="0.25">
      <c r="A142" s="1">
        <v>44870</v>
      </c>
      <c r="B142" t="s">
        <v>348</v>
      </c>
      <c r="C142">
        <v>9</v>
      </c>
      <c r="D142">
        <v>5</v>
      </c>
      <c r="E142">
        <v>25</v>
      </c>
      <c r="F142" t="s">
        <v>74</v>
      </c>
      <c r="G142" s="52" t="s">
        <v>159</v>
      </c>
      <c r="H142" s="2" t="s">
        <v>215</v>
      </c>
      <c r="I142" t="s">
        <v>31</v>
      </c>
      <c r="J142" t="s">
        <v>19</v>
      </c>
      <c r="K142">
        <v>15</v>
      </c>
      <c r="N142">
        <v>10.5</v>
      </c>
      <c r="O142">
        <v>5</v>
      </c>
      <c r="P142">
        <v>0</v>
      </c>
      <c r="Q142">
        <v>2</v>
      </c>
      <c r="R142">
        <v>1.5</v>
      </c>
      <c r="S142" s="81">
        <f t="shared" si="22"/>
        <v>18.309833423600555</v>
      </c>
      <c r="T142" s="82">
        <f t="shared" si="23"/>
        <v>5.8282009931104595</v>
      </c>
      <c r="U142" s="82">
        <f t="shared" si="24"/>
        <v>5.8282009931104592E-2</v>
      </c>
      <c r="V142" s="83">
        <f t="shared" si="25"/>
        <v>2.6678347335778959E-3</v>
      </c>
      <c r="W142" s="83">
        <f t="shared" si="20"/>
        <v>0</v>
      </c>
      <c r="X142" s="83">
        <f t="shared" si="21"/>
        <v>5.3356694671557917E-2</v>
      </c>
      <c r="Y142">
        <v>4</v>
      </c>
      <c r="Z142" t="s">
        <v>291</v>
      </c>
    </row>
    <row r="143" spans="1:26" x14ac:dyDescent="0.25">
      <c r="A143" s="1">
        <v>44870</v>
      </c>
      <c r="B143" t="s">
        <v>348</v>
      </c>
      <c r="C143">
        <v>9</v>
      </c>
      <c r="D143">
        <v>5</v>
      </c>
      <c r="E143">
        <v>26</v>
      </c>
      <c r="F143" t="s">
        <v>36</v>
      </c>
      <c r="G143" s="52" t="s">
        <v>268</v>
      </c>
      <c r="H143" s="2" t="s">
        <v>211</v>
      </c>
      <c r="I143" t="s">
        <v>37</v>
      </c>
      <c r="J143" t="s">
        <v>19</v>
      </c>
      <c r="K143">
        <v>7</v>
      </c>
      <c r="L143">
        <v>7</v>
      </c>
      <c r="M143">
        <v>5</v>
      </c>
      <c r="N143">
        <v>9</v>
      </c>
      <c r="O143">
        <v>3</v>
      </c>
      <c r="P143">
        <v>0</v>
      </c>
      <c r="Q143">
        <v>3</v>
      </c>
      <c r="R143">
        <v>4</v>
      </c>
      <c r="S143" s="81">
        <f t="shared" si="22"/>
        <v>14.282856857085701</v>
      </c>
      <c r="T143" s="82">
        <f t="shared" si="23"/>
        <v>4.5463745405583236</v>
      </c>
      <c r="U143" s="82">
        <f t="shared" si="24"/>
        <v>4.5463745405583234E-2</v>
      </c>
      <c r="V143" s="83">
        <f t="shared" si="25"/>
        <v>1.6233804195373324E-3</v>
      </c>
      <c r="W143" s="83">
        <f t="shared" si="20"/>
        <v>0</v>
      </c>
      <c r="X143" s="83">
        <f t="shared" si="21"/>
        <v>1.9480565034447988E-2</v>
      </c>
      <c r="Y143">
        <v>4</v>
      </c>
      <c r="Z143" t="s">
        <v>291</v>
      </c>
    </row>
    <row r="144" spans="1:26" x14ac:dyDescent="0.25">
      <c r="A144" s="1">
        <v>44880</v>
      </c>
      <c r="B144" t="s">
        <v>348</v>
      </c>
      <c r="C144">
        <v>10</v>
      </c>
      <c r="D144">
        <v>1</v>
      </c>
      <c r="E144">
        <v>1</v>
      </c>
      <c r="F144" t="s">
        <v>30</v>
      </c>
      <c r="G144" s="52" t="s">
        <v>171</v>
      </c>
      <c r="H144" s="2" t="s">
        <v>216</v>
      </c>
      <c r="I144" t="s">
        <v>23</v>
      </c>
      <c r="J144" t="s">
        <v>73</v>
      </c>
      <c r="K144">
        <v>25</v>
      </c>
      <c r="L144">
        <v>24</v>
      </c>
      <c r="M144">
        <v>20</v>
      </c>
      <c r="N144">
        <v>12.5</v>
      </c>
      <c r="O144">
        <v>15</v>
      </c>
      <c r="P144">
        <v>5.5</v>
      </c>
      <c r="Q144">
        <v>4</v>
      </c>
      <c r="R144">
        <v>3</v>
      </c>
      <c r="S144" s="81">
        <f t="shared" si="22"/>
        <v>41.919565837446363</v>
      </c>
      <c r="T144" s="82">
        <f t="shared" si="23"/>
        <v>13.343412230591472</v>
      </c>
      <c r="U144" s="82">
        <f t="shared" si="24"/>
        <v>0.13343412230591473</v>
      </c>
      <c r="V144" s="83">
        <f t="shared" si="25"/>
        <v>1.3983751187411658E-2</v>
      </c>
      <c r="W144" s="83">
        <f t="shared" si="20"/>
        <v>0.30764252612305648</v>
      </c>
      <c r="X144" s="83">
        <f t="shared" si="21"/>
        <v>0.83902507124469949</v>
      </c>
      <c r="Y144">
        <v>4</v>
      </c>
      <c r="Z144" t="s">
        <v>291</v>
      </c>
    </row>
    <row r="145" spans="1:26" x14ac:dyDescent="0.25">
      <c r="A145" s="1">
        <v>44880</v>
      </c>
      <c r="B145" t="s">
        <v>348</v>
      </c>
      <c r="C145">
        <v>10</v>
      </c>
      <c r="D145">
        <v>1</v>
      </c>
      <c r="E145">
        <v>2</v>
      </c>
      <c r="F145" t="s">
        <v>35</v>
      </c>
      <c r="G145" s="52" t="s">
        <v>262</v>
      </c>
      <c r="H145" s="2" t="s">
        <v>236</v>
      </c>
      <c r="I145" t="s">
        <v>25</v>
      </c>
      <c r="J145" t="s">
        <v>19</v>
      </c>
      <c r="K145">
        <v>12</v>
      </c>
      <c r="L145">
        <v>9</v>
      </c>
      <c r="M145">
        <v>7</v>
      </c>
      <c r="N145">
        <v>8</v>
      </c>
      <c r="O145">
        <v>1.8</v>
      </c>
      <c r="P145">
        <v>1.8</v>
      </c>
      <c r="Q145">
        <v>4</v>
      </c>
      <c r="R145">
        <v>4</v>
      </c>
      <c r="S145" s="81">
        <f t="shared" si="22"/>
        <v>18.384776310850235</v>
      </c>
      <c r="T145" s="82">
        <f t="shared" si="23"/>
        <v>5.8520560550211895</v>
      </c>
      <c r="U145" s="82">
        <f t="shared" si="24"/>
        <v>5.8520560550211896E-2</v>
      </c>
      <c r="V145" s="83">
        <f t="shared" si="25"/>
        <v>2.6897185382530314E-3</v>
      </c>
      <c r="W145" s="83">
        <f t="shared" si="20"/>
        <v>1.9365973475421825E-2</v>
      </c>
      <c r="X145" s="83">
        <f t="shared" si="21"/>
        <v>1.9365973475421825E-2</v>
      </c>
      <c r="Y145">
        <v>4</v>
      </c>
      <c r="Z145" t="s">
        <v>291</v>
      </c>
    </row>
    <row r="146" spans="1:26" x14ac:dyDescent="0.25">
      <c r="A146" s="1">
        <v>44880</v>
      </c>
      <c r="B146" t="s">
        <v>348</v>
      </c>
      <c r="C146">
        <v>10</v>
      </c>
      <c r="D146">
        <v>1</v>
      </c>
      <c r="E146">
        <v>3</v>
      </c>
      <c r="F146" t="s">
        <v>44</v>
      </c>
      <c r="G146" s="52" t="s">
        <v>160</v>
      </c>
      <c r="H146" s="2" t="s">
        <v>239</v>
      </c>
      <c r="I146" t="s">
        <v>23</v>
      </c>
      <c r="J146" t="s">
        <v>19</v>
      </c>
      <c r="K146">
        <v>7</v>
      </c>
      <c r="L146">
        <v>8</v>
      </c>
      <c r="M146">
        <v>7</v>
      </c>
      <c r="N146">
        <v>5</v>
      </c>
      <c r="O146">
        <v>2.8</v>
      </c>
      <c r="P146">
        <v>2</v>
      </c>
      <c r="Q146">
        <v>5</v>
      </c>
      <c r="R146">
        <v>4</v>
      </c>
      <c r="S146" s="81">
        <f t="shared" si="22"/>
        <v>13.674794331177344</v>
      </c>
      <c r="T146" s="82">
        <f t="shared" si="23"/>
        <v>4.3528222271438066</v>
      </c>
      <c r="U146" s="82">
        <f t="shared" si="24"/>
        <v>4.3528222271438065E-2</v>
      </c>
      <c r="V146" s="83">
        <f t="shared" si="25"/>
        <v>1.4880987179092219E-3</v>
      </c>
      <c r="W146" s="83">
        <f t="shared" si="20"/>
        <v>1.1904789743273775E-2</v>
      </c>
      <c r="X146" s="83">
        <f t="shared" si="21"/>
        <v>1.6666705640583285E-2</v>
      </c>
      <c r="Y146">
        <v>4</v>
      </c>
      <c r="Z146" t="s">
        <v>291</v>
      </c>
    </row>
    <row r="147" spans="1:26" x14ac:dyDescent="0.25">
      <c r="A147" s="1">
        <v>44880</v>
      </c>
      <c r="B147" t="s">
        <v>348</v>
      </c>
      <c r="C147">
        <v>10</v>
      </c>
      <c r="D147">
        <v>1</v>
      </c>
      <c r="E147">
        <v>4</v>
      </c>
      <c r="F147" t="s">
        <v>60</v>
      </c>
      <c r="G147" s="52" t="s">
        <v>263</v>
      </c>
      <c r="H147" s="2" t="s">
        <v>235</v>
      </c>
      <c r="I147" t="s">
        <v>21</v>
      </c>
      <c r="J147" t="s">
        <v>19</v>
      </c>
      <c r="K147">
        <v>7.5</v>
      </c>
      <c r="O147">
        <v>1.6</v>
      </c>
      <c r="P147">
        <v>1</v>
      </c>
      <c r="Q147">
        <v>1</v>
      </c>
      <c r="R147">
        <v>1</v>
      </c>
      <c r="S147" s="81">
        <f t="shared" si="22"/>
        <v>7.5</v>
      </c>
      <c r="T147" s="82">
        <f t="shared" si="23"/>
        <v>2.3873241463784303</v>
      </c>
      <c r="U147" s="82">
        <f t="shared" si="24"/>
        <v>2.3873241463784303E-2</v>
      </c>
      <c r="V147" s="83">
        <f t="shared" si="25"/>
        <v>4.4762327744595566E-4</v>
      </c>
      <c r="W147" s="83">
        <f t="shared" si="20"/>
        <v>1.7904931097838226E-3</v>
      </c>
      <c r="X147" s="83">
        <f t="shared" si="21"/>
        <v>2.8647889756541166E-3</v>
      </c>
      <c r="Y147">
        <v>4</v>
      </c>
      <c r="Z147" t="s">
        <v>291</v>
      </c>
    </row>
    <row r="148" spans="1:26" x14ac:dyDescent="0.25">
      <c r="A148" s="1">
        <v>44880</v>
      </c>
      <c r="B148" t="s">
        <v>348</v>
      </c>
      <c r="C148">
        <v>10</v>
      </c>
      <c r="D148">
        <v>1</v>
      </c>
      <c r="E148">
        <v>5</v>
      </c>
      <c r="F148" t="s">
        <v>61</v>
      </c>
      <c r="G148" s="52" t="s">
        <v>254</v>
      </c>
      <c r="H148" s="2" t="s">
        <v>245</v>
      </c>
      <c r="I148" t="s">
        <v>21</v>
      </c>
      <c r="J148" t="s">
        <v>19</v>
      </c>
      <c r="K148">
        <v>6</v>
      </c>
      <c r="L148">
        <v>8</v>
      </c>
      <c r="M148">
        <v>7</v>
      </c>
      <c r="N148">
        <v>7</v>
      </c>
      <c r="O148">
        <v>2</v>
      </c>
      <c r="P148">
        <v>2</v>
      </c>
      <c r="Q148">
        <v>3</v>
      </c>
      <c r="R148">
        <v>3</v>
      </c>
      <c r="S148" s="81">
        <f t="shared" si="22"/>
        <v>14.071247279470288</v>
      </c>
      <c r="T148" s="82">
        <f t="shared" si="23"/>
        <v>4.4790171199921618</v>
      </c>
      <c r="U148" s="82">
        <f t="shared" si="24"/>
        <v>4.4790171199921618E-2</v>
      </c>
      <c r="V148" s="83">
        <f t="shared" si="25"/>
        <v>1.5756339366097636E-3</v>
      </c>
      <c r="W148" s="83">
        <f t="shared" si="20"/>
        <v>1.2605071492878109E-2</v>
      </c>
      <c r="X148" s="83">
        <f t="shared" si="21"/>
        <v>1.2605071492878109E-2</v>
      </c>
      <c r="Y148">
        <v>4</v>
      </c>
      <c r="Z148" t="s">
        <v>291</v>
      </c>
    </row>
    <row r="149" spans="1:26" x14ac:dyDescent="0.25">
      <c r="A149" s="1">
        <v>44880</v>
      </c>
      <c r="B149" t="s">
        <v>348</v>
      </c>
      <c r="C149">
        <v>10</v>
      </c>
      <c r="D149">
        <v>1</v>
      </c>
      <c r="E149">
        <v>6</v>
      </c>
      <c r="F149" t="s">
        <v>62</v>
      </c>
      <c r="G149" s="52" t="s">
        <v>269</v>
      </c>
      <c r="H149" s="2" t="s">
        <v>246</v>
      </c>
      <c r="I149" t="s">
        <v>21</v>
      </c>
      <c r="J149" t="s">
        <v>19</v>
      </c>
      <c r="K149">
        <v>6</v>
      </c>
      <c r="L149">
        <v>65</v>
      </c>
      <c r="M149">
        <v>5</v>
      </c>
      <c r="N149">
        <v>6</v>
      </c>
      <c r="O149">
        <v>3</v>
      </c>
      <c r="P149">
        <v>3</v>
      </c>
      <c r="Q149">
        <v>3</v>
      </c>
      <c r="R149">
        <v>3</v>
      </c>
      <c r="S149" s="81">
        <f t="shared" si="22"/>
        <v>65.741919655574407</v>
      </c>
      <c r="T149" s="82">
        <f t="shared" si="23"/>
        <v>20.926302963069801</v>
      </c>
      <c r="U149" s="82">
        <f t="shared" si="24"/>
        <v>0.20926302963069801</v>
      </c>
      <c r="V149" s="83">
        <f t="shared" si="25"/>
        <v>3.4393383202158588E-2</v>
      </c>
      <c r="W149" s="83">
        <f t="shared" si="20"/>
        <v>0.41272059842590303</v>
      </c>
      <c r="X149" s="83">
        <f t="shared" si="21"/>
        <v>0.41272059842590303</v>
      </c>
      <c r="Y149">
        <v>4</v>
      </c>
      <c r="Z149" t="s">
        <v>291</v>
      </c>
    </row>
    <row r="150" spans="1:26" x14ac:dyDescent="0.25">
      <c r="A150" s="1">
        <v>44880</v>
      </c>
      <c r="B150" t="s">
        <v>348</v>
      </c>
      <c r="C150">
        <v>10</v>
      </c>
      <c r="D150">
        <v>2</v>
      </c>
      <c r="E150">
        <v>7</v>
      </c>
      <c r="F150" t="s">
        <v>44</v>
      </c>
      <c r="G150" s="52" t="s">
        <v>160</v>
      </c>
      <c r="H150" s="2" t="s">
        <v>239</v>
      </c>
      <c r="I150" t="s">
        <v>23</v>
      </c>
      <c r="J150" t="s">
        <v>19</v>
      </c>
      <c r="K150">
        <v>8</v>
      </c>
      <c r="L150">
        <v>8</v>
      </c>
      <c r="M150">
        <v>85</v>
      </c>
      <c r="N150">
        <v>75</v>
      </c>
      <c r="O150">
        <v>3.5</v>
      </c>
      <c r="P150">
        <v>3.5</v>
      </c>
      <c r="Q150">
        <v>5</v>
      </c>
      <c r="R150">
        <v>5</v>
      </c>
      <c r="S150" s="81">
        <f t="shared" si="22"/>
        <v>113.92102527628515</v>
      </c>
      <c r="T150" s="82">
        <f t="shared" si="23"/>
        <v>36.262188589635066</v>
      </c>
      <c r="U150" s="82">
        <f t="shared" si="24"/>
        <v>0.36262188589635064</v>
      </c>
      <c r="V150" s="83">
        <f t="shared" si="25"/>
        <v>0.10327564257233086</v>
      </c>
      <c r="W150" s="83">
        <f t="shared" si="20"/>
        <v>1.445858996012632</v>
      </c>
      <c r="X150" s="83">
        <f t="shared" si="21"/>
        <v>1.445858996012632</v>
      </c>
      <c r="Y150">
        <v>4</v>
      </c>
      <c r="Z150" t="s">
        <v>291</v>
      </c>
    </row>
    <row r="151" spans="1:26" x14ac:dyDescent="0.25">
      <c r="A151" s="1">
        <v>44880</v>
      </c>
      <c r="B151" t="s">
        <v>348</v>
      </c>
      <c r="C151">
        <v>10</v>
      </c>
      <c r="D151">
        <v>2</v>
      </c>
      <c r="E151">
        <v>8</v>
      </c>
      <c r="F151" t="s">
        <v>41</v>
      </c>
      <c r="G151" s="52" t="s">
        <v>265</v>
      </c>
      <c r="H151" s="2" t="s">
        <v>213</v>
      </c>
      <c r="I151" t="s">
        <v>42</v>
      </c>
      <c r="J151" t="s">
        <v>19</v>
      </c>
      <c r="K151">
        <v>25</v>
      </c>
      <c r="O151">
        <v>6</v>
      </c>
      <c r="P151">
        <v>5</v>
      </c>
      <c r="Q151">
        <v>6</v>
      </c>
      <c r="R151">
        <v>5</v>
      </c>
      <c r="S151" s="81">
        <f t="shared" si="22"/>
        <v>25</v>
      </c>
      <c r="T151" s="82">
        <f t="shared" si="23"/>
        <v>7.9577471545947667</v>
      </c>
      <c r="U151" s="82">
        <f t="shared" si="24"/>
        <v>7.9577471545947673E-2</v>
      </c>
      <c r="V151" s="83">
        <f t="shared" si="25"/>
        <v>4.9735919716217296E-3</v>
      </c>
      <c r="W151" s="83">
        <f t="shared" si="20"/>
        <v>9.9471839432434594E-2</v>
      </c>
      <c r="X151" s="83">
        <f t="shared" si="21"/>
        <v>0.1193662073189215</v>
      </c>
      <c r="Y151">
        <v>4</v>
      </c>
      <c r="Z151" t="s">
        <v>291</v>
      </c>
    </row>
    <row r="152" spans="1:26" x14ac:dyDescent="0.25">
      <c r="A152" s="1">
        <v>44880</v>
      </c>
      <c r="B152" t="s">
        <v>348</v>
      </c>
      <c r="C152">
        <v>10</v>
      </c>
      <c r="D152">
        <v>2</v>
      </c>
      <c r="E152">
        <v>9</v>
      </c>
      <c r="F152" t="s">
        <v>61</v>
      </c>
      <c r="G152" s="52" t="s">
        <v>254</v>
      </c>
      <c r="H152" s="2" t="s">
        <v>245</v>
      </c>
      <c r="I152" t="s">
        <v>21</v>
      </c>
      <c r="J152" t="s">
        <v>19</v>
      </c>
      <c r="K152">
        <v>6</v>
      </c>
      <c r="O152">
        <v>2</v>
      </c>
      <c r="P152">
        <v>1.8</v>
      </c>
      <c r="Q152">
        <v>1.5</v>
      </c>
      <c r="R152">
        <v>5</v>
      </c>
      <c r="S152" s="81">
        <f t="shared" si="22"/>
        <v>6</v>
      </c>
      <c r="T152" s="82">
        <f t="shared" si="23"/>
        <v>1.909859317102744</v>
      </c>
      <c r="U152" s="82">
        <f t="shared" si="24"/>
        <v>1.9098593171027439E-2</v>
      </c>
      <c r="V152" s="83">
        <f t="shared" si="25"/>
        <v>2.8647889756541154E-4</v>
      </c>
      <c r="W152" s="83">
        <f t="shared" si="20"/>
        <v>2.0626480624709631E-3</v>
      </c>
      <c r="X152" s="83">
        <f t="shared" si="21"/>
        <v>2.2918311805232923E-3</v>
      </c>
      <c r="Y152">
        <v>4</v>
      </c>
      <c r="Z152" t="s">
        <v>291</v>
      </c>
    </row>
    <row r="153" spans="1:26" x14ac:dyDescent="0.25">
      <c r="A153" s="1">
        <v>44880</v>
      </c>
      <c r="B153" t="s">
        <v>348</v>
      </c>
      <c r="C153">
        <v>10</v>
      </c>
      <c r="D153">
        <v>2</v>
      </c>
      <c r="E153">
        <v>10</v>
      </c>
      <c r="F153" t="s">
        <v>61</v>
      </c>
      <c r="G153" s="52" t="s">
        <v>254</v>
      </c>
      <c r="H153" s="2" t="s">
        <v>245</v>
      </c>
      <c r="I153" t="s">
        <v>21</v>
      </c>
      <c r="J153" t="s">
        <v>19</v>
      </c>
      <c r="K153">
        <v>6</v>
      </c>
      <c r="L153">
        <v>5</v>
      </c>
      <c r="M153">
        <v>1</v>
      </c>
      <c r="O153">
        <v>2</v>
      </c>
      <c r="P153">
        <v>1.8</v>
      </c>
      <c r="Q153">
        <v>1.5</v>
      </c>
      <c r="R153">
        <v>5</v>
      </c>
      <c r="S153" s="81">
        <f t="shared" si="22"/>
        <v>7.8740078740118111</v>
      </c>
      <c r="T153" s="82">
        <f t="shared" si="23"/>
        <v>2.5063745501869712</v>
      </c>
      <c r="U153" s="82">
        <f t="shared" si="24"/>
        <v>2.5063745501869711E-2</v>
      </c>
      <c r="V153" s="83">
        <f t="shared" si="25"/>
        <v>4.9338032358487544E-4</v>
      </c>
      <c r="W153" s="83">
        <f t="shared" si="20"/>
        <v>3.5523383298111033E-3</v>
      </c>
      <c r="X153" s="83">
        <f t="shared" si="21"/>
        <v>3.9470425886790035E-3</v>
      </c>
      <c r="Y153">
        <v>4</v>
      </c>
      <c r="Z153" t="s">
        <v>291</v>
      </c>
    </row>
    <row r="154" spans="1:26" x14ac:dyDescent="0.25">
      <c r="A154" s="1">
        <v>44880</v>
      </c>
      <c r="B154" t="s">
        <v>348</v>
      </c>
      <c r="C154">
        <v>10</v>
      </c>
      <c r="D154">
        <v>2</v>
      </c>
      <c r="E154">
        <v>11</v>
      </c>
      <c r="F154" t="s">
        <v>17</v>
      </c>
      <c r="G154" s="2" t="s">
        <v>336</v>
      </c>
      <c r="H154" s="2" t="s">
        <v>335</v>
      </c>
      <c r="I154" t="s">
        <v>18</v>
      </c>
      <c r="J154" t="s">
        <v>19</v>
      </c>
      <c r="K154">
        <v>4.5</v>
      </c>
      <c r="L154">
        <v>4</v>
      </c>
      <c r="M154">
        <v>4</v>
      </c>
      <c r="N154">
        <v>35</v>
      </c>
      <c r="O154">
        <v>1.5</v>
      </c>
      <c r="P154">
        <v>1.3</v>
      </c>
      <c r="Q154">
        <v>1.5</v>
      </c>
      <c r="R154">
        <v>1.5</v>
      </c>
      <c r="S154" s="81">
        <f t="shared" si="22"/>
        <v>35.738634557016866</v>
      </c>
      <c r="T154" s="82">
        <f t="shared" si="23"/>
        <v>11.375960698208127</v>
      </c>
      <c r="U154" s="82">
        <f t="shared" si="24"/>
        <v>0.11375960698208126</v>
      </c>
      <c r="V154" s="83">
        <f t="shared" si="25"/>
        <v>1.0164032553206167E-2</v>
      </c>
      <c r="W154" s="83">
        <f t="shared" si="20"/>
        <v>5.2852969276672067E-2</v>
      </c>
      <c r="X154" s="83">
        <f t="shared" si="21"/>
        <v>6.0984195319237003E-2</v>
      </c>
      <c r="Y154">
        <v>4</v>
      </c>
      <c r="Z154" t="s">
        <v>291</v>
      </c>
    </row>
    <row r="155" spans="1:26" x14ac:dyDescent="0.25">
      <c r="A155" s="1">
        <v>44880</v>
      </c>
      <c r="B155" t="s">
        <v>348</v>
      </c>
      <c r="C155">
        <v>10</v>
      </c>
      <c r="D155">
        <v>2</v>
      </c>
      <c r="E155">
        <v>12</v>
      </c>
      <c r="F155" t="s">
        <v>62</v>
      </c>
      <c r="G155" s="52" t="s">
        <v>269</v>
      </c>
      <c r="H155" s="2" t="s">
        <v>246</v>
      </c>
      <c r="I155" t="s">
        <v>21</v>
      </c>
      <c r="J155" t="s">
        <v>19</v>
      </c>
      <c r="K155">
        <v>22</v>
      </c>
      <c r="O155">
        <v>3</v>
      </c>
      <c r="P155">
        <v>1.3</v>
      </c>
      <c r="Q155">
        <v>2.5</v>
      </c>
      <c r="R155">
        <v>2.5</v>
      </c>
      <c r="S155" s="81">
        <f t="shared" si="22"/>
        <v>22</v>
      </c>
      <c r="T155" s="82">
        <f t="shared" si="23"/>
        <v>7.0028174960433951</v>
      </c>
      <c r="U155" s="82">
        <f t="shared" si="24"/>
        <v>7.0028174960433953E-2</v>
      </c>
      <c r="V155" s="83">
        <f t="shared" si="25"/>
        <v>3.8515496228238681E-3</v>
      </c>
      <c r="W155" s="83">
        <f t="shared" si="20"/>
        <v>2.0028058038684116E-2</v>
      </c>
      <c r="X155" s="83">
        <f t="shared" si="21"/>
        <v>4.6218595473886417E-2</v>
      </c>
      <c r="Y155">
        <v>4</v>
      </c>
      <c r="Z155" t="s">
        <v>291</v>
      </c>
    </row>
    <row r="156" spans="1:26" x14ac:dyDescent="0.25">
      <c r="A156" s="1">
        <v>44880</v>
      </c>
      <c r="B156" t="s">
        <v>348</v>
      </c>
      <c r="C156">
        <v>10</v>
      </c>
      <c r="D156">
        <v>2</v>
      </c>
      <c r="E156">
        <v>13</v>
      </c>
      <c r="F156" t="s">
        <v>51</v>
      </c>
      <c r="G156" s="52" t="s">
        <v>264</v>
      </c>
      <c r="H156" s="2" t="s">
        <v>241</v>
      </c>
      <c r="I156" t="s">
        <v>52</v>
      </c>
      <c r="J156" t="s">
        <v>19</v>
      </c>
      <c r="K156">
        <v>12</v>
      </c>
      <c r="O156">
        <v>1</v>
      </c>
      <c r="P156">
        <v>1</v>
      </c>
      <c r="Q156">
        <v>1.5</v>
      </c>
      <c r="R156">
        <v>1.5</v>
      </c>
      <c r="S156" s="81">
        <f t="shared" si="22"/>
        <v>12</v>
      </c>
      <c r="T156" s="82">
        <f t="shared" si="23"/>
        <v>3.8197186342054881</v>
      </c>
      <c r="U156" s="82">
        <f t="shared" si="24"/>
        <v>3.8197186342054879E-2</v>
      </c>
      <c r="V156" s="83">
        <f t="shared" si="25"/>
        <v>1.1459155902616462E-3</v>
      </c>
      <c r="W156" s="83">
        <f t="shared" si="20"/>
        <v>4.5836623610465846E-3</v>
      </c>
      <c r="X156" s="83">
        <f t="shared" si="21"/>
        <v>4.5836623610465846E-3</v>
      </c>
      <c r="Y156">
        <v>4</v>
      </c>
      <c r="Z156" t="s">
        <v>291</v>
      </c>
    </row>
    <row r="157" spans="1:26" x14ac:dyDescent="0.25">
      <c r="A157" s="1">
        <v>44880</v>
      </c>
      <c r="B157" t="s">
        <v>348</v>
      </c>
      <c r="C157">
        <v>10</v>
      </c>
      <c r="D157">
        <v>2</v>
      </c>
      <c r="E157">
        <v>14</v>
      </c>
      <c r="F157" t="s">
        <v>63</v>
      </c>
      <c r="G157" s="52" t="s">
        <v>256</v>
      </c>
      <c r="H157" s="2" t="s">
        <v>247</v>
      </c>
      <c r="I157" t="s">
        <v>64</v>
      </c>
      <c r="J157" t="s">
        <v>19</v>
      </c>
      <c r="K157">
        <v>5</v>
      </c>
      <c r="O157">
        <v>1.3</v>
      </c>
      <c r="P157">
        <v>1.3</v>
      </c>
      <c r="Q157">
        <v>1</v>
      </c>
      <c r="R157">
        <v>1</v>
      </c>
      <c r="S157" s="81">
        <f t="shared" si="22"/>
        <v>5</v>
      </c>
      <c r="T157" s="82">
        <f t="shared" si="23"/>
        <v>1.5915494309189535</v>
      </c>
      <c r="U157" s="82">
        <f t="shared" si="24"/>
        <v>1.5915494309189534E-2</v>
      </c>
      <c r="V157" s="83">
        <f t="shared" si="25"/>
        <v>1.9894367886486917E-4</v>
      </c>
      <c r="W157" s="83">
        <f t="shared" si="20"/>
        <v>1.0345071300973197E-3</v>
      </c>
      <c r="X157" s="83">
        <f t="shared" si="21"/>
        <v>1.0345071300973197E-3</v>
      </c>
      <c r="Y157">
        <v>4</v>
      </c>
      <c r="Z157" t="s">
        <v>291</v>
      </c>
    </row>
    <row r="158" spans="1:26" x14ac:dyDescent="0.25">
      <c r="A158" s="1">
        <v>44880</v>
      </c>
      <c r="B158" t="s">
        <v>348</v>
      </c>
      <c r="C158">
        <v>10</v>
      </c>
      <c r="D158">
        <v>2</v>
      </c>
      <c r="E158">
        <v>15</v>
      </c>
      <c r="F158" t="s">
        <v>85</v>
      </c>
      <c r="G158" s="52" t="s">
        <v>260</v>
      </c>
      <c r="H158" s="2" t="s">
        <v>222</v>
      </c>
      <c r="I158" t="s">
        <v>29</v>
      </c>
      <c r="J158" t="s">
        <v>73</v>
      </c>
      <c r="K158">
        <v>5</v>
      </c>
      <c r="O158">
        <v>1.2</v>
      </c>
      <c r="P158">
        <v>1.2</v>
      </c>
      <c r="Q158">
        <v>1</v>
      </c>
      <c r="R158">
        <v>1</v>
      </c>
      <c r="S158" s="81">
        <f t="shared" si="22"/>
        <v>5</v>
      </c>
      <c r="T158" s="82">
        <f t="shared" si="23"/>
        <v>1.5915494309189535</v>
      </c>
      <c r="U158" s="82">
        <f t="shared" si="24"/>
        <v>1.5915494309189534E-2</v>
      </c>
      <c r="V158" s="83">
        <f t="shared" si="25"/>
        <v>1.9894367886486917E-4</v>
      </c>
      <c r="W158" s="83">
        <f t="shared" si="20"/>
        <v>1.4323944878270579E-3</v>
      </c>
      <c r="X158" s="83">
        <f t="shared" si="21"/>
        <v>1.4323944878270579E-3</v>
      </c>
      <c r="Y158">
        <v>6</v>
      </c>
      <c r="Z158" t="s">
        <v>291</v>
      </c>
    </row>
    <row r="159" spans="1:26" x14ac:dyDescent="0.25">
      <c r="A159" s="1">
        <v>44880</v>
      </c>
      <c r="B159" t="s">
        <v>348</v>
      </c>
      <c r="C159">
        <v>10</v>
      </c>
      <c r="D159">
        <v>4</v>
      </c>
      <c r="E159">
        <v>16</v>
      </c>
      <c r="F159" t="s">
        <v>65</v>
      </c>
      <c r="G159" s="52" t="s">
        <v>255</v>
      </c>
      <c r="H159" s="2" t="s">
        <v>248</v>
      </c>
      <c r="I159" t="s">
        <v>66</v>
      </c>
      <c r="J159" t="s">
        <v>19</v>
      </c>
      <c r="K159">
        <v>3</v>
      </c>
      <c r="O159">
        <v>1.5</v>
      </c>
      <c r="P159">
        <v>1.5</v>
      </c>
      <c r="Q159">
        <v>1</v>
      </c>
      <c r="R159">
        <v>1</v>
      </c>
      <c r="S159" s="81">
        <f t="shared" si="22"/>
        <v>3</v>
      </c>
      <c r="T159" s="82">
        <f t="shared" si="23"/>
        <v>0.95492965855137202</v>
      </c>
      <c r="U159" s="82">
        <f t="shared" si="24"/>
        <v>9.5492965855137196E-3</v>
      </c>
      <c r="V159" s="83">
        <f t="shared" si="25"/>
        <v>7.1619724391352885E-5</v>
      </c>
      <c r="W159" s="83">
        <f t="shared" si="20"/>
        <v>4.2971834634811734E-4</v>
      </c>
      <c r="X159" s="83">
        <f t="shared" si="21"/>
        <v>4.2971834634811734E-4</v>
      </c>
      <c r="Y159">
        <v>4</v>
      </c>
      <c r="Z159" t="s">
        <v>291</v>
      </c>
    </row>
    <row r="160" spans="1:26" x14ac:dyDescent="0.25">
      <c r="A160" s="1">
        <v>44880</v>
      </c>
      <c r="B160" t="s">
        <v>348</v>
      </c>
      <c r="C160">
        <v>10</v>
      </c>
      <c r="D160">
        <v>4</v>
      </c>
      <c r="E160">
        <v>17</v>
      </c>
      <c r="F160" t="s">
        <v>67</v>
      </c>
      <c r="G160" s="52" t="s">
        <v>266</v>
      </c>
      <c r="H160" s="2" t="s">
        <v>249</v>
      </c>
      <c r="I160" t="s">
        <v>25</v>
      </c>
      <c r="J160" t="s">
        <v>19</v>
      </c>
      <c r="K160">
        <v>3</v>
      </c>
      <c r="O160">
        <v>1.5</v>
      </c>
      <c r="P160">
        <v>1.5</v>
      </c>
      <c r="Q160">
        <v>1</v>
      </c>
      <c r="R160">
        <v>1</v>
      </c>
      <c r="S160" s="81">
        <f t="shared" si="22"/>
        <v>3</v>
      </c>
      <c r="T160" s="82">
        <f t="shared" si="23"/>
        <v>0.95492965855137202</v>
      </c>
      <c r="U160" s="82">
        <f t="shared" si="24"/>
        <v>9.5492965855137196E-3</v>
      </c>
      <c r="V160" s="83">
        <f t="shared" si="25"/>
        <v>7.1619724391352885E-5</v>
      </c>
      <c r="W160" s="83">
        <f t="shared" si="20"/>
        <v>4.2971834634811734E-4</v>
      </c>
      <c r="X160" s="83">
        <f t="shared" si="21"/>
        <v>4.2971834634811734E-4</v>
      </c>
      <c r="Y160">
        <v>4</v>
      </c>
      <c r="Z160" t="s">
        <v>291</v>
      </c>
    </row>
    <row r="161" spans="1:26" x14ac:dyDescent="0.25">
      <c r="A161" s="1">
        <v>44880</v>
      </c>
      <c r="B161" t="s">
        <v>348</v>
      </c>
      <c r="C161">
        <v>10</v>
      </c>
      <c r="D161">
        <v>4</v>
      </c>
      <c r="E161">
        <v>18</v>
      </c>
      <c r="F161" t="s">
        <v>47</v>
      </c>
      <c r="G161" s="52" t="s">
        <v>163</v>
      </c>
      <c r="H161" s="2" t="s">
        <v>217</v>
      </c>
      <c r="I161" t="s">
        <v>48</v>
      </c>
      <c r="J161" t="s">
        <v>19</v>
      </c>
      <c r="K161">
        <v>10</v>
      </c>
      <c r="L161">
        <v>9</v>
      </c>
      <c r="M161">
        <v>6</v>
      </c>
      <c r="N161">
        <v>6</v>
      </c>
      <c r="O161">
        <v>3</v>
      </c>
      <c r="P161">
        <v>3</v>
      </c>
      <c r="Q161">
        <v>1</v>
      </c>
      <c r="R161">
        <v>1</v>
      </c>
      <c r="S161" s="81">
        <f t="shared" si="22"/>
        <v>15.905973720586866</v>
      </c>
      <c r="T161" s="82">
        <f t="shared" si="23"/>
        <v>5.0630286846423713</v>
      </c>
      <c r="U161" s="82">
        <f t="shared" si="24"/>
        <v>5.0630286846423712E-2</v>
      </c>
      <c r="V161" s="83">
        <f t="shared" si="25"/>
        <v>2.0133100301124762E-3</v>
      </c>
      <c r="W161" s="83">
        <f t="shared" si="20"/>
        <v>2.4159720361349717E-2</v>
      </c>
      <c r="X161" s="83">
        <f t="shared" si="21"/>
        <v>2.4159720361349717E-2</v>
      </c>
      <c r="Y161">
        <v>4</v>
      </c>
      <c r="Z161" t="s">
        <v>291</v>
      </c>
    </row>
    <row r="162" spans="1:26" x14ac:dyDescent="0.25">
      <c r="A162" s="1">
        <v>44880</v>
      </c>
      <c r="B162" t="s">
        <v>348</v>
      </c>
      <c r="C162">
        <v>10</v>
      </c>
      <c r="D162">
        <v>4</v>
      </c>
      <c r="E162">
        <v>19</v>
      </c>
      <c r="F162" t="s">
        <v>47</v>
      </c>
      <c r="G162" s="52" t="s">
        <v>163</v>
      </c>
      <c r="H162" s="2" t="s">
        <v>217</v>
      </c>
      <c r="I162" t="s">
        <v>48</v>
      </c>
      <c r="J162" t="s">
        <v>19</v>
      </c>
      <c r="K162">
        <v>10</v>
      </c>
      <c r="L162">
        <v>9</v>
      </c>
      <c r="M162">
        <v>6</v>
      </c>
      <c r="N162">
        <v>6</v>
      </c>
      <c r="O162">
        <v>3</v>
      </c>
      <c r="P162">
        <v>3</v>
      </c>
      <c r="Q162">
        <v>1</v>
      </c>
      <c r="R162">
        <v>1</v>
      </c>
      <c r="S162" s="81">
        <f t="shared" si="22"/>
        <v>15.905973720586866</v>
      </c>
      <c r="T162" s="82">
        <f t="shared" si="23"/>
        <v>5.0630286846423713</v>
      </c>
      <c r="U162" s="82">
        <f t="shared" si="24"/>
        <v>5.0630286846423712E-2</v>
      </c>
      <c r="V162" s="83">
        <f t="shared" si="25"/>
        <v>2.0133100301124762E-3</v>
      </c>
      <c r="W162" s="83">
        <f t="shared" ref="W162:W181" si="26">+(V162*P162)*Y162</f>
        <v>2.4159720361349717E-2</v>
      </c>
      <c r="X162" s="83">
        <f t="shared" ref="X162:X181" si="27">+(V162*O162)*Y162</f>
        <v>2.4159720361349717E-2</v>
      </c>
      <c r="Y162">
        <v>4</v>
      </c>
      <c r="Z162" t="s">
        <v>291</v>
      </c>
    </row>
    <row r="163" spans="1:26" x14ac:dyDescent="0.25">
      <c r="A163" s="1">
        <v>44880</v>
      </c>
      <c r="B163" t="s">
        <v>348</v>
      </c>
      <c r="C163">
        <v>10</v>
      </c>
      <c r="D163">
        <v>4</v>
      </c>
      <c r="E163">
        <v>20</v>
      </c>
      <c r="F163" t="s">
        <v>35</v>
      </c>
      <c r="G163" s="52" t="s">
        <v>262</v>
      </c>
      <c r="H163" s="2" t="s">
        <v>236</v>
      </c>
      <c r="I163" t="s">
        <v>25</v>
      </c>
      <c r="J163" t="s">
        <v>19</v>
      </c>
      <c r="K163">
        <v>10</v>
      </c>
      <c r="L163">
        <v>10.5</v>
      </c>
      <c r="M163">
        <v>8.5</v>
      </c>
      <c r="N163">
        <v>10.5</v>
      </c>
      <c r="O163">
        <v>1.8</v>
      </c>
      <c r="P163">
        <v>1.8</v>
      </c>
      <c r="Q163">
        <v>2</v>
      </c>
      <c r="R163">
        <v>2</v>
      </c>
      <c r="S163" s="81">
        <f t="shared" si="22"/>
        <v>19.817921182606415</v>
      </c>
      <c r="T163" s="82">
        <f t="shared" si="23"/>
        <v>6.3082402360347825</v>
      </c>
      <c r="U163" s="82">
        <f t="shared" si="24"/>
        <v>6.3082402360347831E-2</v>
      </c>
      <c r="V163" s="83">
        <f t="shared" si="25"/>
        <v>3.1254051949670958E-3</v>
      </c>
      <c r="W163" s="83">
        <f t="shared" si="26"/>
        <v>2.250291740376309E-2</v>
      </c>
      <c r="X163" s="83">
        <f t="shared" si="27"/>
        <v>2.250291740376309E-2</v>
      </c>
      <c r="Y163">
        <v>4</v>
      </c>
      <c r="Z163" t="s">
        <v>291</v>
      </c>
    </row>
    <row r="164" spans="1:26" x14ac:dyDescent="0.25">
      <c r="A164" s="1">
        <v>44880</v>
      </c>
      <c r="B164" t="s">
        <v>348</v>
      </c>
      <c r="C164">
        <v>10</v>
      </c>
      <c r="D164">
        <v>4</v>
      </c>
      <c r="E164">
        <v>21</v>
      </c>
      <c r="F164" t="s">
        <v>35</v>
      </c>
      <c r="G164" s="52" t="s">
        <v>262</v>
      </c>
      <c r="H164" s="2" t="s">
        <v>236</v>
      </c>
      <c r="I164" t="s">
        <v>25</v>
      </c>
      <c r="J164" t="s">
        <v>19</v>
      </c>
      <c r="K164">
        <v>10</v>
      </c>
      <c r="L164">
        <v>10.5</v>
      </c>
      <c r="M164">
        <v>8.5</v>
      </c>
      <c r="N164">
        <v>10.5</v>
      </c>
      <c r="O164">
        <v>1.8</v>
      </c>
      <c r="P164">
        <v>1.8</v>
      </c>
      <c r="Q164">
        <v>2</v>
      </c>
      <c r="R164">
        <v>2</v>
      </c>
      <c r="S164" s="81">
        <f t="shared" si="22"/>
        <v>19.817921182606415</v>
      </c>
      <c r="T164" s="82">
        <f t="shared" si="23"/>
        <v>6.3082402360347825</v>
      </c>
      <c r="U164" s="82">
        <f t="shared" si="24"/>
        <v>6.3082402360347831E-2</v>
      </c>
      <c r="V164" s="83">
        <f t="shared" si="25"/>
        <v>3.1254051949670958E-3</v>
      </c>
      <c r="W164" s="83">
        <f t="shared" si="26"/>
        <v>2.250291740376309E-2</v>
      </c>
      <c r="X164" s="83">
        <f t="shared" si="27"/>
        <v>2.250291740376309E-2</v>
      </c>
      <c r="Y164">
        <v>4</v>
      </c>
      <c r="Z164" t="s">
        <v>291</v>
      </c>
    </row>
    <row r="165" spans="1:26" x14ac:dyDescent="0.25">
      <c r="A165" s="1">
        <v>44880</v>
      </c>
      <c r="B165" t="s">
        <v>348</v>
      </c>
      <c r="C165">
        <v>10</v>
      </c>
      <c r="D165">
        <v>4</v>
      </c>
      <c r="E165">
        <v>22</v>
      </c>
      <c r="F165" t="s">
        <v>149</v>
      </c>
      <c r="G165" s="52" t="s">
        <v>261</v>
      </c>
      <c r="H165" s="2" t="s">
        <v>250</v>
      </c>
      <c r="I165" t="s">
        <v>21</v>
      </c>
      <c r="J165" t="s">
        <v>19</v>
      </c>
      <c r="K165">
        <v>5</v>
      </c>
      <c r="L165">
        <v>5</v>
      </c>
      <c r="M165">
        <v>5</v>
      </c>
      <c r="N165">
        <v>5</v>
      </c>
      <c r="O165">
        <v>3</v>
      </c>
      <c r="P165">
        <v>3</v>
      </c>
      <c r="Q165">
        <v>6</v>
      </c>
      <c r="R165">
        <v>5</v>
      </c>
      <c r="S165" s="81">
        <f t="shared" si="22"/>
        <v>10</v>
      </c>
      <c r="T165" s="82">
        <f t="shared" si="23"/>
        <v>3.183098861837907</v>
      </c>
      <c r="U165" s="82">
        <f t="shared" si="24"/>
        <v>3.1830988618379068E-2</v>
      </c>
      <c r="V165" s="83">
        <f t="shared" si="25"/>
        <v>7.9577471545947667E-4</v>
      </c>
      <c r="W165" s="83">
        <f t="shared" si="26"/>
        <v>9.5492965855137196E-3</v>
      </c>
      <c r="X165" s="83">
        <f t="shared" si="27"/>
        <v>9.5492965855137196E-3</v>
      </c>
      <c r="Y165">
        <v>4</v>
      </c>
      <c r="Z165" t="s">
        <v>291</v>
      </c>
    </row>
    <row r="166" spans="1:26" x14ac:dyDescent="0.25">
      <c r="A166" s="1">
        <v>44880</v>
      </c>
      <c r="B166" t="s">
        <v>348</v>
      </c>
      <c r="C166">
        <v>10</v>
      </c>
      <c r="D166">
        <v>4</v>
      </c>
      <c r="E166">
        <v>23</v>
      </c>
      <c r="F166" t="s">
        <v>35</v>
      </c>
      <c r="G166" s="52" t="s">
        <v>262</v>
      </c>
      <c r="H166" s="2" t="s">
        <v>236</v>
      </c>
      <c r="I166" t="s">
        <v>25</v>
      </c>
      <c r="J166" t="s">
        <v>19</v>
      </c>
      <c r="K166">
        <v>9.5</v>
      </c>
      <c r="L166">
        <v>11</v>
      </c>
      <c r="M166">
        <v>6</v>
      </c>
      <c r="N166">
        <v>5</v>
      </c>
      <c r="O166">
        <v>2.7</v>
      </c>
      <c r="P166">
        <v>2.7</v>
      </c>
      <c r="Q166">
        <v>3</v>
      </c>
      <c r="R166">
        <v>5</v>
      </c>
      <c r="S166" s="81">
        <f t="shared" si="22"/>
        <v>16.5</v>
      </c>
      <c r="T166" s="82">
        <f t="shared" si="23"/>
        <v>5.2521131220325463</v>
      </c>
      <c r="U166" s="82">
        <f t="shared" si="24"/>
        <v>5.2521131220325465E-2</v>
      </c>
      <c r="V166" s="83">
        <f t="shared" si="25"/>
        <v>2.1664966628384252E-3</v>
      </c>
      <c r="W166" s="83">
        <f t="shared" si="26"/>
        <v>2.3398163958654992E-2</v>
      </c>
      <c r="X166" s="83">
        <f t="shared" si="27"/>
        <v>2.3398163958654992E-2</v>
      </c>
      <c r="Y166">
        <v>4</v>
      </c>
      <c r="Z166" t="s">
        <v>291</v>
      </c>
    </row>
    <row r="167" spans="1:26" x14ac:dyDescent="0.25">
      <c r="A167" s="1">
        <v>44880</v>
      </c>
      <c r="B167" t="s">
        <v>348</v>
      </c>
      <c r="C167">
        <v>10</v>
      </c>
      <c r="D167">
        <v>4</v>
      </c>
      <c r="E167">
        <v>24</v>
      </c>
      <c r="F167" t="s">
        <v>44</v>
      </c>
      <c r="G167" s="52" t="s">
        <v>160</v>
      </c>
      <c r="H167" s="2" t="s">
        <v>239</v>
      </c>
      <c r="I167" t="s">
        <v>23</v>
      </c>
      <c r="J167" t="s">
        <v>19</v>
      </c>
      <c r="K167">
        <v>8.5</v>
      </c>
      <c r="L167">
        <v>65</v>
      </c>
      <c r="M167">
        <v>6</v>
      </c>
      <c r="N167">
        <v>6</v>
      </c>
      <c r="O167">
        <v>3</v>
      </c>
      <c r="P167">
        <v>3</v>
      </c>
      <c r="Q167">
        <v>3.5</v>
      </c>
      <c r="R167">
        <v>4</v>
      </c>
      <c r="S167" s="81">
        <f t="shared" si="22"/>
        <v>66.100302571168314</v>
      </c>
      <c r="T167" s="82">
        <f t="shared" si="23"/>
        <v>21.040379788142712</v>
      </c>
      <c r="U167" s="82">
        <f t="shared" si="24"/>
        <v>0.21040379788142713</v>
      </c>
      <c r="V167" s="83">
        <f t="shared" si="25"/>
        <v>3.476938675521319E-2</v>
      </c>
      <c r="W167" s="83">
        <f t="shared" si="26"/>
        <v>0.41723264106255831</v>
      </c>
      <c r="X167" s="83">
        <f t="shared" si="27"/>
        <v>0.41723264106255831</v>
      </c>
      <c r="Y167">
        <v>4</v>
      </c>
      <c r="Z167" t="s">
        <v>291</v>
      </c>
    </row>
    <row r="168" spans="1:26" x14ac:dyDescent="0.25">
      <c r="A168" s="1">
        <v>44880</v>
      </c>
      <c r="B168" t="s">
        <v>348</v>
      </c>
      <c r="C168">
        <v>10</v>
      </c>
      <c r="D168">
        <v>5</v>
      </c>
      <c r="E168">
        <v>25</v>
      </c>
      <c r="F168" t="s">
        <v>62</v>
      </c>
      <c r="G168" s="52" t="s">
        <v>269</v>
      </c>
      <c r="H168" s="2" t="s">
        <v>246</v>
      </c>
      <c r="I168" t="s">
        <v>21</v>
      </c>
      <c r="J168" t="s">
        <v>19</v>
      </c>
      <c r="K168">
        <v>15.5</v>
      </c>
      <c r="O168">
        <v>2</v>
      </c>
      <c r="P168">
        <v>2</v>
      </c>
      <c r="Q168">
        <v>0.7</v>
      </c>
      <c r="R168">
        <v>0.6</v>
      </c>
      <c r="S168" s="81">
        <f t="shared" si="22"/>
        <v>15.5</v>
      </c>
      <c r="T168" s="82">
        <f t="shared" si="23"/>
        <v>4.9338032358487558</v>
      </c>
      <c r="U168" s="82">
        <f t="shared" si="24"/>
        <v>4.9338032358487556E-2</v>
      </c>
      <c r="V168" s="83">
        <f t="shared" si="25"/>
        <v>1.9118487538913927E-3</v>
      </c>
      <c r="W168" s="83">
        <f t="shared" si="26"/>
        <v>1.5294790031131142E-2</v>
      </c>
      <c r="X168" s="83">
        <f t="shared" si="27"/>
        <v>1.5294790031131142E-2</v>
      </c>
      <c r="Y168">
        <v>4</v>
      </c>
      <c r="Z168" t="s">
        <v>291</v>
      </c>
    </row>
    <row r="169" spans="1:26" x14ac:dyDescent="0.25">
      <c r="A169" s="1">
        <v>44880</v>
      </c>
      <c r="B169" t="s">
        <v>348</v>
      </c>
      <c r="C169">
        <v>10</v>
      </c>
      <c r="D169">
        <v>5</v>
      </c>
      <c r="E169">
        <v>26</v>
      </c>
      <c r="F169" t="s">
        <v>62</v>
      </c>
      <c r="G169" s="52" t="s">
        <v>269</v>
      </c>
      <c r="H169" s="2" t="s">
        <v>246</v>
      </c>
      <c r="I169" t="s">
        <v>21</v>
      </c>
      <c r="J169" t="s">
        <v>19</v>
      </c>
      <c r="K169">
        <v>15.5</v>
      </c>
      <c r="O169">
        <v>2</v>
      </c>
      <c r="P169">
        <v>2</v>
      </c>
      <c r="Q169">
        <v>0.7</v>
      </c>
      <c r="R169">
        <v>0.6</v>
      </c>
      <c r="S169" s="81">
        <f t="shared" si="22"/>
        <v>15.5</v>
      </c>
      <c r="T169" s="82">
        <f t="shared" si="23"/>
        <v>4.9338032358487558</v>
      </c>
      <c r="U169" s="82">
        <f t="shared" si="24"/>
        <v>4.9338032358487556E-2</v>
      </c>
      <c r="V169" s="83">
        <f t="shared" si="25"/>
        <v>1.9118487538913927E-3</v>
      </c>
      <c r="W169" s="83">
        <f t="shared" si="26"/>
        <v>1.5294790031131142E-2</v>
      </c>
      <c r="X169" s="83">
        <f t="shared" si="27"/>
        <v>1.5294790031131142E-2</v>
      </c>
      <c r="Y169">
        <v>4</v>
      </c>
      <c r="Z169" t="s">
        <v>291</v>
      </c>
    </row>
    <row r="170" spans="1:26" x14ac:dyDescent="0.25">
      <c r="A170" s="1">
        <v>44880</v>
      </c>
      <c r="B170" t="s">
        <v>348</v>
      </c>
      <c r="C170">
        <v>10</v>
      </c>
      <c r="D170">
        <v>5</v>
      </c>
      <c r="E170">
        <v>27</v>
      </c>
      <c r="F170" t="s">
        <v>30</v>
      </c>
      <c r="G170" s="52" t="s">
        <v>171</v>
      </c>
      <c r="H170" s="2" t="s">
        <v>216</v>
      </c>
      <c r="I170" t="s">
        <v>23</v>
      </c>
      <c r="J170" t="s">
        <v>73</v>
      </c>
      <c r="K170">
        <v>30</v>
      </c>
      <c r="L170">
        <v>29</v>
      </c>
      <c r="M170">
        <v>15</v>
      </c>
      <c r="N170">
        <v>16</v>
      </c>
      <c r="O170">
        <v>5.5</v>
      </c>
      <c r="P170">
        <v>4.5</v>
      </c>
      <c r="Q170">
        <v>4</v>
      </c>
      <c r="R170">
        <v>3.5</v>
      </c>
      <c r="S170" s="81">
        <f t="shared" si="22"/>
        <v>47.138094997570704</v>
      </c>
      <c r="T170" s="82">
        <f t="shared" si="23"/>
        <v>15.004521653597443</v>
      </c>
      <c r="U170" s="82">
        <f t="shared" si="24"/>
        <v>0.15004521653597444</v>
      </c>
      <c r="V170" s="83">
        <f t="shared" si="25"/>
        <v>1.7682114177509575E-2</v>
      </c>
      <c r="W170" s="83">
        <f t="shared" si="26"/>
        <v>0.31827805519517238</v>
      </c>
      <c r="X170" s="83">
        <f t="shared" si="27"/>
        <v>0.38900651190521063</v>
      </c>
      <c r="Y170">
        <v>4</v>
      </c>
      <c r="Z170" t="s">
        <v>291</v>
      </c>
    </row>
    <row r="171" spans="1:26" x14ac:dyDescent="0.25">
      <c r="A171" s="1">
        <v>44880</v>
      </c>
      <c r="B171" t="s">
        <v>348</v>
      </c>
      <c r="C171">
        <v>10</v>
      </c>
      <c r="D171">
        <v>5</v>
      </c>
      <c r="E171">
        <v>28</v>
      </c>
      <c r="F171" t="s">
        <v>35</v>
      </c>
      <c r="G171" s="52" t="s">
        <v>262</v>
      </c>
      <c r="H171" s="2" t="s">
        <v>236</v>
      </c>
      <c r="I171" t="s">
        <v>25</v>
      </c>
      <c r="J171" t="s">
        <v>19</v>
      </c>
      <c r="K171">
        <v>5</v>
      </c>
      <c r="L171">
        <v>4</v>
      </c>
      <c r="M171">
        <v>4</v>
      </c>
      <c r="N171">
        <v>4</v>
      </c>
      <c r="O171">
        <v>1.5</v>
      </c>
      <c r="P171">
        <v>1.5</v>
      </c>
      <c r="Q171">
        <v>1.5</v>
      </c>
      <c r="R171">
        <v>1.5</v>
      </c>
      <c r="S171" s="81">
        <f t="shared" si="22"/>
        <v>8.5440037453175304</v>
      </c>
      <c r="T171" s="82">
        <f t="shared" si="23"/>
        <v>2.7196408597259043</v>
      </c>
      <c r="U171" s="82">
        <f t="shared" si="24"/>
        <v>2.7196408597259043E-2</v>
      </c>
      <c r="V171" s="83">
        <f t="shared" si="25"/>
        <v>5.8091554228541784E-4</v>
      </c>
      <c r="W171" s="83">
        <f t="shared" si="26"/>
        <v>3.4854932537125068E-3</v>
      </c>
      <c r="X171" s="83">
        <f t="shared" si="27"/>
        <v>3.4854932537125068E-3</v>
      </c>
      <c r="Y171">
        <v>4</v>
      </c>
      <c r="Z171" t="s">
        <v>291</v>
      </c>
    </row>
    <row r="172" spans="1:26" x14ac:dyDescent="0.25">
      <c r="A172" s="1">
        <v>44880</v>
      </c>
      <c r="B172" t="s">
        <v>348</v>
      </c>
      <c r="C172">
        <v>10</v>
      </c>
      <c r="D172">
        <v>5</v>
      </c>
      <c r="E172">
        <v>29</v>
      </c>
      <c r="F172" t="s">
        <v>61</v>
      </c>
      <c r="G172" s="52" t="s">
        <v>254</v>
      </c>
      <c r="H172" s="2" t="s">
        <v>245</v>
      </c>
      <c r="I172" t="s">
        <v>21</v>
      </c>
      <c r="J172" t="s">
        <v>19</v>
      </c>
      <c r="K172">
        <v>5</v>
      </c>
      <c r="L172">
        <v>4.5</v>
      </c>
      <c r="M172">
        <v>6.5</v>
      </c>
      <c r="N172">
        <v>6</v>
      </c>
      <c r="O172">
        <v>3</v>
      </c>
      <c r="P172">
        <v>1.5</v>
      </c>
      <c r="Q172">
        <v>4</v>
      </c>
      <c r="R172">
        <v>3</v>
      </c>
      <c r="S172" s="81">
        <f t="shared" si="22"/>
        <v>11.113055385446435</v>
      </c>
      <c r="T172" s="82">
        <f t="shared" si="23"/>
        <v>3.5373953948956167</v>
      </c>
      <c r="U172" s="82">
        <f t="shared" si="24"/>
        <v>3.537395394895617E-2</v>
      </c>
      <c r="V172" s="83">
        <f t="shared" si="25"/>
        <v>9.8278177359245405E-4</v>
      </c>
      <c r="W172" s="83">
        <f t="shared" si="26"/>
        <v>5.8966906415547238E-3</v>
      </c>
      <c r="X172" s="83">
        <f t="shared" si="27"/>
        <v>1.1793381283109448E-2</v>
      </c>
      <c r="Y172">
        <v>4</v>
      </c>
      <c r="Z172" t="s">
        <v>291</v>
      </c>
    </row>
    <row r="173" spans="1:26" x14ac:dyDescent="0.25">
      <c r="A173" s="1">
        <v>44880</v>
      </c>
      <c r="B173" t="s">
        <v>348</v>
      </c>
      <c r="C173">
        <v>10</v>
      </c>
      <c r="D173">
        <v>5</v>
      </c>
      <c r="E173">
        <v>30</v>
      </c>
      <c r="F173" t="s">
        <v>62</v>
      </c>
      <c r="G173" s="52" t="s">
        <v>269</v>
      </c>
      <c r="H173" s="2" t="s">
        <v>246</v>
      </c>
      <c r="I173" t="s">
        <v>21</v>
      </c>
      <c r="J173" t="s">
        <v>19</v>
      </c>
      <c r="K173">
        <v>12</v>
      </c>
      <c r="O173">
        <v>2</v>
      </c>
      <c r="P173">
        <v>2</v>
      </c>
      <c r="Q173">
        <v>1</v>
      </c>
      <c r="R173">
        <v>1</v>
      </c>
      <c r="S173" s="81">
        <f t="shared" si="22"/>
        <v>12</v>
      </c>
      <c r="T173" s="82">
        <f t="shared" si="23"/>
        <v>3.8197186342054881</v>
      </c>
      <c r="U173" s="82">
        <f t="shared" si="24"/>
        <v>3.8197186342054879E-2</v>
      </c>
      <c r="V173" s="83">
        <f t="shared" si="25"/>
        <v>1.1459155902616462E-3</v>
      </c>
      <c r="W173" s="83">
        <f t="shared" si="26"/>
        <v>9.1673247220931692E-3</v>
      </c>
      <c r="X173" s="83">
        <f t="shared" si="27"/>
        <v>9.1673247220931692E-3</v>
      </c>
      <c r="Y173">
        <v>4</v>
      </c>
      <c r="Z173" t="s">
        <v>291</v>
      </c>
    </row>
    <row r="174" spans="1:26" x14ac:dyDescent="0.25">
      <c r="A174" s="1">
        <v>44880</v>
      </c>
      <c r="B174" t="s">
        <v>348</v>
      </c>
      <c r="C174">
        <v>10</v>
      </c>
      <c r="D174">
        <v>5</v>
      </c>
      <c r="E174">
        <v>31</v>
      </c>
      <c r="F174" t="s">
        <v>149</v>
      </c>
      <c r="G174" s="52" t="s">
        <v>261</v>
      </c>
      <c r="H174" s="2" t="s">
        <v>250</v>
      </c>
      <c r="I174" t="s">
        <v>21</v>
      </c>
      <c r="J174" t="s">
        <v>19</v>
      </c>
      <c r="K174">
        <v>6</v>
      </c>
      <c r="L174">
        <v>4.5</v>
      </c>
      <c r="M174">
        <v>4.5</v>
      </c>
      <c r="N174">
        <v>4</v>
      </c>
      <c r="O174">
        <v>2.5</v>
      </c>
      <c r="P174">
        <v>2</v>
      </c>
      <c r="Q174">
        <v>4</v>
      </c>
      <c r="R174">
        <v>3</v>
      </c>
      <c r="S174" s="81">
        <f t="shared" si="22"/>
        <v>9.6176920308356717</v>
      </c>
      <c r="T174" s="82">
        <f t="shared" si="23"/>
        <v>3.0614064556860532</v>
      </c>
      <c r="U174" s="82">
        <f t="shared" si="24"/>
        <v>3.0614064556860533E-2</v>
      </c>
      <c r="V174" s="83">
        <f t="shared" si="25"/>
        <v>7.3609161180001584E-4</v>
      </c>
      <c r="W174" s="83">
        <f t="shared" si="26"/>
        <v>5.8887328944001267E-3</v>
      </c>
      <c r="X174" s="83">
        <f t="shared" si="27"/>
        <v>7.3609161180001586E-3</v>
      </c>
      <c r="Y174">
        <v>4</v>
      </c>
      <c r="Z174" t="s">
        <v>291</v>
      </c>
    </row>
    <row r="175" spans="1:26" x14ac:dyDescent="0.25">
      <c r="A175" s="1">
        <v>44880</v>
      </c>
      <c r="B175" t="s">
        <v>348</v>
      </c>
      <c r="C175">
        <v>10</v>
      </c>
      <c r="D175">
        <v>5</v>
      </c>
      <c r="E175">
        <v>32</v>
      </c>
      <c r="F175" t="s">
        <v>63</v>
      </c>
      <c r="G175" s="52" t="s">
        <v>256</v>
      </c>
      <c r="H175" s="2" t="s">
        <v>247</v>
      </c>
      <c r="I175" t="s">
        <v>64</v>
      </c>
      <c r="J175" t="s">
        <v>19</v>
      </c>
      <c r="K175">
        <v>7</v>
      </c>
      <c r="L175">
        <v>55</v>
      </c>
      <c r="O175">
        <v>2</v>
      </c>
      <c r="P175">
        <v>1.4</v>
      </c>
      <c r="Q175">
        <v>4</v>
      </c>
      <c r="R175">
        <v>3</v>
      </c>
      <c r="S175" s="81">
        <f t="shared" si="22"/>
        <v>55.443665102516448</v>
      </c>
      <c r="T175" s="82">
        <f t="shared" si="23"/>
        <v>17.648266728394219</v>
      </c>
      <c r="U175" s="82">
        <f t="shared" si="24"/>
        <v>0.17648266728394219</v>
      </c>
      <c r="V175" s="83">
        <f t="shared" si="25"/>
        <v>2.4462114753224316E-2</v>
      </c>
      <c r="W175" s="83">
        <f t="shared" si="26"/>
        <v>0.13698784261805616</v>
      </c>
      <c r="X175" s="83">
        <f t="shared" si="27"/>
        <v>0.19569691802579453</v>
      </c>
      <c r="Y175">
        <v>4</v>
      </c>
      <c r="Z175" t="s">
        <v>291</v>
      </c>
    </row>
    <row r="176" spans="1:26" x14ac:dyDescent="0.25">
      <c r="A176" s="1">
        <v>44880</v>
      </c>
      <c r="B176" t="s">
        <v>348</v>
      </c>
      <c r="C176">
        <v>10</v>
      </c>
      <c r="D176">
        <v>5</v>
      </c>
      <c r="E176">
        <v>33</v>
      </c>
      <c r="F176" t="s">
        <v>44</v>
      </c>
      <c r="G176" s="52" t="s">
        <v>160</v>
      </c>
      <c r="H176" s="2" t="s">
        <v>239</v>
      </c>
      <c r="I176" t="s">
        <v>23</v>
      </c>
      <c r="J176" t="s">
        <v>19</v>
      </c>
      <c r="K176">
        <v>6.5</v>
      </c>
      <c r="L176">
        <v>6</v>
      </c>
      <c r="M176">
        <v>7.5</v>
      </c>
      <c r="N176">
        <v>6</v>
      </c>
      <c r="O176">
        <v>2.2999999999999998</v>
      </c>
      <c r="P176">
        <v>2.2999999999999998</v>
      </c>
      <c r="Q176">
        <v>4</v>
      </c>
      <c r="R176">
        <v>3</v>
      </c>
      <c r="S176" s="81">
        <f t="shared" si="22"/>
        <v>13.057564857200596</v>
      </c>
      <c r="T176" s="82">
        <f t="shared" si="23"/>
        <v>4.1563519835329865</v>
      </c>
      <c r="U176" s="82">
        <f t="shared" si="24"/>
        <v>4.1563519835329868E-2</v>
      </c>
      <c r="V176" s="83">
        <f t="shared" si="25"/>
        <v>1.3567958898584079E-3</v>
      </c>
      <c r="W176" s="83">
        <f t="shared" si="26"/>
        <v>1.2482522186697351E-2</v>
      </c>
      <c r="X176" s="83">
        <f t="shared" si="27"/>
        <v>1.2482522186697351E-2</v>
      </c>
      <c r="Y176">
        <v>4</v>
      </c>
      <c r="Z176" t="s">
        <v>291</v>
      </c>
    </row>
    <row r="177" spans="1:26" x14ac:dyDescent="0.25">
      <c r="A177" s="1">
        <v>44880</v>
      </c>
      <c r="B177" t="s">
        <v>348</v>
      </c>
      <c r="C177">
        <v>10</v>
      </c>
      <c r="D177">
        <v>5</v>
      </c>
      <c r="E177">
        <v>34</v>
      </c>
      <c r="F177" t="s">
        <v>61</v>
      </c>
      <c r="G177" s="52" t="s">
        <v>254</v>
      </c>
      <c r="H177" s="2" t="s">
        <v>245</v>
      </c>
      <c r="I177" t="s">
        <v>21</v>
      </c>
      <c r="J177" t="s">
        <v>19</v>
      </c>
      <c r="K177">
        <v>6</v>
      </c>
      <c r="L177">
        <v>4</v>
      </c>
      <c r="M177">
        <v>4.5</v>
      </c>
      <c r="N177">
        <v>4</v>
      </c>
      <c r="O177">
        <v>2</v>
      </c>
      <c r="P177">
        <v>2</v>
      </c>
      <c r="Q177">
        <v>2.5</v>
      </c>
      <c r="R177">
        <v>2</v>
      </c>
      <c r="S177" s="81">
        <f t="shared" si="22"/>
        <v>9.3941471140279678</v>
      </c>
      <c r="T177" s="82">
        <f t="shared" si="23"/>
        <v>2.9902498986600281</v>
      </c>
      <c r="U177" s="82">
        <f t="shared" si="24"/>
        <v>2.990249898660028E-2</v>
      </c>
      <c r="V177" s="83">
        <f t="shared" si="25"/>
        <v>7.0227118639298815E-4</v>
      </c>
      <c r="W177" s="83">
        <f t="shared" si="26"/>
        <v>5.6181694911439052E-3</v>
      </c>
      <c r="X177" s="83">
        <f t="shared" si="27"/>
        <v>5.6181694911439052E-3</v>
      </c>
      <c r="Y177">
        <v>4</v>
      </c>
      <c r="Z177" t="s">
        <v>291</v>
      </c>
    </row>
    <row r="178" spans="1:26" x14ac:dyDescent="0.25">
      <c r="A178" s="1">
        <v>44880</v>
      </c>
      <c r="B178" t="s">
        <v>348</v>
      </c>
      <c r="C178">
        <v>10</v>
      </c>
      <c r="D178">
        <v>5</v>
      </c>
      <c r="E178">
        <v>35</v>
      </c>
      <c r="F178" t="s">
        <v>149</v>
      </c>
      <c r="G178" s="52" t="s">
        <v>261</v>
      </c>
      <c r="H178" s="2" t="s">
        <v>250</v>
      </c>
      <c r="I178" t="s">
        <v>21</v>
      </c>
      <c r="J178" t="s">
        <v>19</v>
      </c>
      <c r="K178">
        <v>6</v>
      </c>
      <c r="L178">
        <v>6</v>
      </c>
      <c r="M178">
        <v>6</v>
      </c>
      <c r="N178">
        <v>5</v>
      </c>
      <c r="O178">
        <v>2.2000000000000002</v>
      </c>
      <c r="P178">
        <v>2</v>
      </c>
      <c r="Q178">
        <v>3</v>
      </c>
      <c r="R178">
        <v>3</v>
      </c>
      <c r="S178" s="81">
        <f t="shared" si="22"/>
        <v>11.532562594670797</v>
      </c>
      <c r="T178" s="82">
        <f t="shared" si="23"/>
        <v>3.6709286869171032</v>
      </c>
      <c r="U178" s="82">
        <f t="shared" si="24"/>
        <v>3.6709286869171034E-2</v>
      </c>
      <c r="V178" s="83">
        <f t="shared" si="25"/>
        <v>1.0583803715611044E-3</v>
      </c>
      <c r="W178" s="83">
        <f t="shared" si="26"/>
        <v>8.4670429724888353E-3</v>
      </c>
      <c r="X178" s="83">
        <f t="shared" si="27"/>
        <v>9.313747269737719E-3</v>
      </c>
      <c r="Y178">
        <v>4</v>
      </c>
      <c r="Z178" t="s">
        <v>291</v>
      </c>
    </row>
    <row r="179" spans="1:26" x14ac:dyDescent="0.25">
      <c r="A179" s="1">
        <v>44880</v>
      </c>
      <c r="B179" t="s">
        <v>348</v>
      </c>
      <c r="C179">
        <v>10</v>
      </c>
      <c r="D179">
        <v>5</v>
      </c>
      <c r="E179">
        <v>36</v>
      </c>
      <c r="F179" t="s">
        <v>44</v>
      </c>
      <c r="G179" s="52" t="s">
        <v>160</v>
      </c>
      <c r="H179" s="2" t="s">
        <v>239</v>
      </c>
      <c r="I179" t="s">
        <v>23</v>
      </c>
      <c r="J179" t="s">
        <v>19</v>
      </c>
      <c r="K179">
        <v>6.5</v>
      </c>
      <c r="L179">
        <v>5</v>
      </c>
      <c r="M179">
        <v>6</v>
      </c>
      <c r="N179">
        <v>6.5</v>
      </c>
      <c r="O179">
        <v>1.3</v>
      </c>
      <c r="P179">
        <v>1.3</v>
      </c>
      <c r="Q179">
        <v>3</v>
      </c>
      <c r="R179">
        <v>3</v>
      </c>
      <c r="S179" s="81">
        <f t="shared" si="22"/>
        <v>12.062338081814818</v>
      </c>
      <c r="T179" s="82">
        <f t="shared" si="23"/>
        <v>3.8395614619328788</v>
      </c>
      <c r="U179" s="82">
        <f t="shared" si="24"/>
        <v>3.8395614619328791E-2</v>
      </c>
      <c r="V179" s="83">
        <f t="shared" si="25"/>
        <v>1.1578522109935388E-3</v>
      </c>
      <c r="W179" s="83">
        <f t="shared" si="26"/>
        <v>6.0208314971664026E-3</v>
      </c>
      <c r="X179" s="83">
        <f t="shared" si="27"/>
        <v>6.0208314971664026E-3</v>
      </c>
      <c r="Y179">
        <v>4</v>
      </c>
      <c r="Z179" t="s">
        <v>291</v>
      </c>
    </row>
    <row r="180" spans="1:26" x14ac:dyDescent="0.25">
      <c r="A180" s="1">
        <v>44880</v>
      </c>
      <c r="B180" t="s">
        <v>348</v>
      </c>
      <c r="C180">
        <v>10</v>
      </c>
      <c r="D180">
        <v>5</v>
      </c>
      <c r="E180">
        <v>37</v>
      </c>
      <c r="F180" t="s">
        <v>62</v>
      </c>
      <c r="G180" s="52" t="s">
        <v>269</v>
      </c>
      <c r="H180" s="2" t="s">
        <v>246</v>
      </c>
      <c r="I180" t="s">
        <v>21</v>
      </c>
      <c r="J180" t="s">
        <v>19</v>
      </c>
      <c r="K180">
        <v>16</v>
      </c>
      <c r="O180">
        <v>2.5</v>
      </c>
      <c r="P180">
        <v>1.6</v>
      </c>
      <c r="Q180">
        <v>4</v>
      </c>
      <c r="R180">
        <v>4</v>
      </c>
      <c r="S180" s="81">
        <f t="shared" si="22"/>
        <v>16</v>
      </c>
      <c r="T180" s="82">
        <f t="shared" si="23"/>
        <v>5.0929581789406511</v>
      </c>
      <c r="U180" s="82">
        <f t="shared" si="24"/>
        <v>5.0929581789406514E-2</v>
      </c>
      <c r="V180" s="83">
        <f t="shared" si="25"/>
        <v>2.0371832715762607E-3</v>
      </c>
      <c r="W180" s="83">
        <f t="shared" si="26"/>
        <v>1.3037972938088069E-2</v>
      </c>
      <c r="X180" s="83">
        <f t="shared" si="27"/>
        <v>2.0371832715762608E-2</v>
      </c>
      <c r="Y180">
        <v>4</v>
      </c>
      <c r="Z180" t="s">
        <v>291</v>
      </c>
    </row>
    <row r="181" spans="1:26" x14ac:dyDescent="0.25">
      <c r="A181" s="1">
        <v>44880</v>
      </c>
      <c r="B181" t="s">
        <v>348</v>
      </c>
      <c r="C181">
        <v>10</v>
      </c>
      <c r="D181">
        <v>5</v>
      </c>
      <c r="E181">
        <v>38</v>
      </c>
      <c r="F181" t="s">
        <v>35</v>
      </c>
      <c r="G181" s="52" t="s">
        <v>262</v>
      </c>
      <c r="H181" s="2" t="s">
        <v>236</v>
      </c>
      <c r="I181" t="s">
        <v>25</v>
      </c>
      <c r="J181" t="s">
        <v>19</v>
      </c>
      <c r="K181">
        <v>6</v>
      </c>
      <c r="L181">
        <v>3.5</v>
      </c>
      <c r="M181">
        <v>4.5</v>
      </c>
      <c r="N181">
        <v>6</v>
      </c>
      <c r="O181">
        <v>2.2000000000000002</v>
      </c>
      <c r="P181">
        <v>2.2000000000000002</v>
      </c>
      <c r="Q181">
        <v>4</v>
      </c>
      <c r="R181">
        <v>4</v>
      </c>
      <c r="S181" s="81">
        <f t="shared" si="22"/>
        <v>10.222524150130436</v>
      </c>
      <c r="T181" s="82">
        <f t="shared" si="23"/>
        <v>3.2539304987390705</v>
      </c>
      <c r="U181" s="82">
        <f t="shared" si="24"/>
        <v>3.2539304987390702E-2</v>
      </c>
      <c r="V181" s="83">
        <f t="shared" si="25"/>
        <v>8.3158457765515289E-4</v>
      </c>
      <c r="W181" s="83">
        <f t="shared" si="26"/>
        <v>7.3179442833653458E-3</v>
      </c>
      <c r="X181" s="83">
        <f t="shared" si="27"/>
        <v>7.3179442833653458E-3</v>
      </c>
      <c r="Y181">
        <v>4</v>
      </c>
      <c r="Z181" t="s">
        <v>291</v>
      </c>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AD0C23-3D99-44DF-82E0-BBB3F5DDBA8F}">
  <dimension ref="B1:AL234"/>
  <sheetViews>
    <sheetView zoomScale="50" zoomScaleNormal="50" workbookViewId="0">
      <selection activeCell="B5" sqref="B5:B48"/>
    </sheetView>
  </sheetViews>
  <sheetFormatPr baseColWidth="10" defaultRowHeight="15" x14ac:dyDescent="0.25"/>
  <cols>
    <col min="1" max="1" width="4.42578125" customWidth="1"/>
    <col min="2" max="2" width="41" bestFit="1" customWidth="1"/>
    <col min="3" max="3" width="22.5703125" bestFit="1" customWidth="1"/>
    <col min="4" max="4" width="23.5703125" bestFit="1" customWidth="1"/>
    <col min="5" max="5" width="23.28515625" customWidth="1"/>
    <col min="6" max="7" width="6.28515625" customWidth="1"/>
    <col min="8" max="8" width="41" bestFit="1" customWidth="1"/>
    <col min="9" max="9" width="22.42578125" bestFit="1" customWidth="1"/>
    <col min="10" max="11" width="3" bestFit="1" customWidth="1"/>
    <col min="12" max="12" width="3" style="15" bestFit="1" customWidth="1"/>
    <col min="13" max="13" width="2" style="28" bestFit="1" customWidth="1"/>
    <col min="14" max="14" width="2" bestFit="1" customWidth="1"/>
    <col min="15" max="18" width="3" bestFit="1" customWidth="1"/>
    <col min="19" max="19" width="12.5703125" bestFit="1" customWidth="1"/>
    <col min="20" max="22" width="13" customWidth="1"/>
    <col min="23" max="23" width="7" style="16" customWidth="1"/>
    <col min="24" max="24" width="41" style="16" bestFit="1" customWidth="1"/>
    <col min="25" max="25" width="24.5703125" style="15" bestFit="1" customWidth="1"/>
    <col min="26" max="26" width="25.5703125" style="15" bestFit="1" customWidth="1"/>
    <col min="27" max="28" width="6.28515625" style="15" customWidth="1"/>
    <col min="29" max="29" width="17.5703125" style="15" customWidth="1"/>
    <col min="30" max="30" width="25.5703125" customWidth="1"/>
    <col min="31" max="31" width="14.85546875" customWidth="1"/>
    <col min="32" max="32" width="15" bestFit="1" customWidth="1"/>
    <col min="33" max="33" width="16.42578125" customWidth="1"/>
    <col min="34" max="34" width="14.85546875" customWidth="1"/>
    <col min="35" max="35" width="15" customWidth="1"/>
    <col min="36" max="36" width="16.42578125" bestFit="1" customWidth="1"/>
    <col min="37" max="37" width="16.42578125" customWidth="1"/>
    <col min="38" max="38" width="14.85546875" customWidth="1"/>
    <col min="39" max="40" width="15" customWidth="1"/>
    <col min="41" max="41" width="16.42578125" bestFit="1" customWidth="1"/>
    <col min="42" max="42" width="14.85546875" customWidth="1"/>
    <col min="43" max="43" width="15" customWidth="1"/>
    <col min="44" max="44" width="16.42578125" customWidth="1"/>
    <col min="45" max="45" width="14.85546875" customWidth="1"/>
    <col min="46" max="46" width="15" bestFit="1" customWidth="1"/>
    <col min="47" max="47" width="16.42578125" bestFit="1" customWidth="1"/>
    <col min="48" max="48" width="14.85546875" customWidth="1"/>
    <col min="49" max="49" width="15" customWidth="1"/>
    <col min="50" max="50" width="16.42578125" bestFit="1" customWidth="1"/>
    <col min="51" max="51" width="14.85546875" customWidth="1"/>
    <col min="52" max="52" width="15" bestFit="1" customWidth="1"/>
    <col min="53" max="53" width="16.42578125" customWidth="1"/>
    <col min="54" max="54" width="14.85546875" customWidth="1"/>
    <col min="55" max="55" width="15" customWidth="1"/>
    <col min="56" max="56" width="16.42578125" bestFit="1" customWidth="1"/>
    <col min="57" max="57" width="14.85546875" customWidth="1"/>
    <col min="58" max="58" width="15" bestFit="1" customWidth="1"/>
    <col min="59" max="59" width="16.42578125" bestFit="1" customWidth="1"/>
    <col min="60" max="60" width="14.85546875" customWidth="1"/>
    <col min="61" max="61" width="15" customWidth="1"/>
    <col min="62" max="62" width="16.42578125" bestFit="1" customWidth="1"/>
    <col min="63" max="63" width="14.85546875" customWidth="1"/>
    <col min="64" max="64" width="15" bestFit="1" customWidth="1"/>
    <col min="65" max="65" width="16.42578125" bestFit="1" customWidth="1"/>
    <col min="66" max="66" width="14.85546875" customWidth="1"/>
    <col min="67" max="67" width="15" customWidth="1"/>
    <col min="68" max="68" width="16.42578125" customWidth="1"/>
    <col min="69" max="69" width="14.85546875" customWidth="1"/>
    <col min="70" max="70" width="15" customWidth="1"/>
    <col min="71" max="71" width="16.42578125" customWidth="1"/>
    <col min="72" max="72" width="14.85546875" customWidth="1"/>
    <col min="73" max="73" width="15" customWidth="1"/>
    <col min="74" max="74" width="16.42578125" customWidth="1"/>
    <col min="75" max="75" width="14.85546875" customWidth="1"/>
    <col min="76" max="76" width="15" bestFit="1" customWidth="1"/>
    <col min="77" max="77" width="16.42578125" customWidth="1"/>
    <col min="78" max="78" width="14.85546875" customWidth="1"/>
    <col min="79" max="79" width="15" customWidth="1"/>
    <col min="80" max="80" width="16.42578125" bestFit="1" customWidth="1"/>
    <col min="81" max="81" width="14.85546875" customWidth="1"/>
    <col min="82" max="82" width="15" bestFit="1" customWidth="1"/>
    <col min="83" max="83" width="16.42578125" customWidth="1"/>
    <col min="84" max="84" width="14.85546875" customWidth="1"/>
    <col min="85" max="85" width="15" customWidth="1"/>
    <col min="86" max="86" width="16.42578125" bestFit="1" customWidth="1"/>
    <col min="87" max="87" width="14.85546875" customWidth="1"/>
    <col min="88" max="88" width="15" bestFit="1" customWidth="1"/>
    <col min="89" max="89" width="16.42578125" bestFit="1" customWidth="1"/>
    <col min="90" max="90" width="14.85546875" customWidth="1"/>
    <col min="91" max="91" width="15" customWidth="1"/>
    <col min="92" max="92" width="16.42578125" bestFit="1" customWidth="1"/>
    <col min="93" max="93" width="14.85546875" customWidth="1"/>
    <col min="94" max="94" width="15" bestFit="1" customWidth="1"/>
    <col min="95" max="95" width="16.42578125" bestFit="1" customWidth="1"/>
    <col min="96" max="96" width="14.85546875" customWidth="1"/>
    <col min="97" max="97" width="15" customWidth="1"/>
    <col min="98" max="98" width="16.42578125" bestFit="1" customWidth="1"/>
    <col min="99" max="99" width="14.85546875" customWidth="1"/>
    <col min="100" max="100" width="15" customWidth="1"/>
    <col min="101" max="101" width="16.42578125" bestFit="1" customWidth="1"/>
    <col min="102" max="102" width="14.85546875" customWidth="1"/>
    <col min="103" max="103" width="15" customWidth="1"/>
    <col min="104" max="104" width="16.42578125" customWidth="1"/>
    <col min="105" max="105" width="14.85546875" customWidth="1"/>
    <col min="106" max="106" width="15" bestFit="1" customWidth="1"/>
    <col min="107" max="107" width="16.42578125" bestFit="1" customWidth="1"/>
    <col min="108" max="108" width="14.85546875" customWidth="1"/>
    <col min="109" max="109" width="15" customWidth="1"/>
    <col min="110" max="110" width="16.42578125" bestFit="1" customWidth="1"/>
    <col min="111" max="111" width="14.85546875" customWidth="1"/>
    <col min="112" max="112" width="15" customWidth="1"/>
    <col min="113" max="113" width="16.42578125" customWidth="1"/>
    <col min="114" max="114" width="14.85546875" customWidth="1"/>
    <col min="115" max="115" width="15" customWidth="1"/>
    <col min="116" max="116" width="16.42578125" customWidth="1"/>
    <col min="117" max="117" width="14.85546875" customWidth="1"/>
    <col min="118" max="118" width="15" customWidth="1"/>
    <col min="119" max="119" width="16.42578125" customWidth="1"/>
    <col min="120" max="120" width="14.85546875" customWidth="1"/>
    <col min="121" max="121" width="15" customWidth="1"/>
    <col min="122" max="122" width="16.42578125" bestFit="1" customWidth="1"/>
    <col min="123" max="123" width="14.85546875" customWidth="1"/>
    <col min="124" max="124" width="15" customWidth="1"/>
    <col min="125" max="125" width="16.42578125" customWidth="1"/>
    <col min="126" max="126" width="14.85546875" customWidth="1"/>
    <col min="127" max="127" width="15" customWidth="1"/>
    <col min="128" max="128" width="16.42578125" bestFit="1" customWidth="1"/>
    <col min="129" max="129" width="14.85546875" customWidth="1"/>
    <col min="130" max="130" width="15" customWidth="1"/>
    <col min="131" max="131" width="16.42578125" customWidth="1"/>
    <col min="132" max="132" width="14.85546875" customWidth="1"/>
    <col min="133" max="133" width="15" customWidth="1"/>
    <col min="134" max="134" width="16.42578125" customWidth="1"/>
    <col min="135" max="135" width="14.85546875" customWidth="1"/>
    <col min="136" max="136" width="15" bestFit="1" customWidth="1"/>
    <col min="137" max="137" width="16.42578125" customWidth="1"/>
    <col min="138" max="138" width="14.85546875" customWidth="1"/>
    <col min="139" max="139" width="15" customWidth="1"/>
    <col min="140" max="140" width="16.42578125" bestFit="1" customWidth="1"/>
    <col min="141" max="141" width="14.85546875" customWidth="1"/>
    <col min="142" max="142" width="15" bestFit="1" customWidth="1"/>
    <col min="143" max="143" width="16.42578125" customWidth="1"/>
    <col min="144" max="144" width="14.85546875" customWidth="1"/>
    <col min="145" max="145" width="15" customWidth="1"/>
    <col min="146" max="146" width="16.42578125" bestFit="1" customWidth="1"/>
    <col min="147" max="147" width="14.85546875" customWidth="1"/>
    <col min="148" max="148" width="15" bestFit="1" customWidth="1"/>
    <col min="149" max="149" width="16.42578125" bestFit="1" customWidth="1"/>
    <col min="150" max="150" width="14.85546875" customWidth="1"/>
    <col min="151" max="151" width="15" customWidth="1"/>
    <col min="152" max="152" width="16.42578125" bestFit="1" customWidth="1"/>
    <col min="153" max="153" width="14.85546875" customWidth="1"/>
    <col min="154" max="154" width="15" bestFit="1" customWidth="1"/>
    <col min="155" max="155" width="16.42578125" bestFit="1" customWidth="1"/>
    <col min="156" max="156" width="14.85546875" customWidth="1"/>
    <col min="157" max="157" width="15" customWidth="1"/>
    <col min="158" max="158" width="16.42578125" bestFit="1" customWidth="1"/>
    <col min="159" max="159" width="14.85546875" customWidth="1"/>
    <col min="160" max="160" width="15" bestFit="1" customWidth="1"/>
    <col min="161" max="161" width="16.42578125" customWidth="1"/>
    <col min="162" max="162" width="14.85546875" customWidth="1"/>
    <col min="163" max="163" width="15" customWidth="1"/>
    <col min="164" max="164" width="16.42578125" bestFit="1" customWidth="1"/>
    <col min="165" max="165" width="14.85546875" customWidth="1"/>
    <col min="166" max="166" width="15" customWidth="1"/>
    <col min="167" max="167" width="16.42578125" customWidth="1"/>
    <col min="168" max="168" width="14.85546875" customWidth="1"/>
    <col min="169" max="169" width="15" customWidth="1"/>
    <col min="170" max="170" width="16.42578125" customWidth="1"/>
    <col min="171" max="171" width="14.85546875" customWidth="1"/>
    <col min="172" max="172" width="15" customWidth="1"/>
    <col min="173" max="173" width="16.42578125" customWidth="1"/>
    <col min="174" max="174" width="14.85546875" customWidth="1"/>
    <col min="175" max="175" width="15" customWidth="1"/>
    <col min="176" max="176" width="16.42578125" customWidth="1"/>
    <col min="177" max="177" width="14.85546875" customWidth="1"/>
    <col min="178" max="178" width="15" bestFit="1" customWidth="1"/>
    <col min="179" max="179" width="16.42578125" bestFit="1" customWidth="1"/>
    <col min="180" max="180" width="14.85546875" customWidth="1"/>
    <col min="181" max="181" width="15" customWidth="1"/>
    <col min="182" max="182" width="16.42578125" customWidth="1"/>
    <col min="183" max="183" width="14.85546875" customWidth="1"/>
    <col min="184" max="184" width="15" customWidth="1"/>
    <col min="185" max="185" width="16.42578125" customWidth="1"/>
    <col min="186" max="186" width="14.85546875" customWidth="1"/>
    <col min="187" max="187" width="15" customWidth="1"/>
    <col min="188" max="188" width="16.42578125" customWidth="1"/>
    <col min="189" max="189" width="14.85546875" customWidth="1"/>
    <col min="190" max="190" width="15" customWidth="1"/>
    <col min="191" max="191" width="16.42578125" customWidth="1"/>
    <col min="192" max="192" width="14.85546875" customWidth="1"/>
    <col min="193" max="193" width="15" customWidth="1"/>
    <col min="194" max="194" width="16.42578125" bestFit="1" customWidth="1"/>
    <col min="195" max="195" width="14.85546875" customWidth="1"/>
    <col min="196" max="196" width="15" bestFit="1" customWidth="1"/>
    <col min="197" max="197" width="16.42578125" bestFit="1" customWidth="1"/>
    <col min="198" max="198" width="14.85546875" customWidth="1"/>
    <col min="199" max="199" width="15" customWidth="1"/>
    <col min="200" max="200" width="16.42578125" customWidth="1"/>
    <col min="201" max="201" width="14.85546875" customWidth="1"/>
    <col min="202" max="202" width="15" bestFit="1" customWidth="1"/>
    <col min="203" max="203" width="16.42578125" customWidth="1"/>
    <col min="204" max="204" width="14.85546875" customWidth="1"/>
    <col min="205" max="205" width="15" customWidth="1"/>
    <col min="206" max="206" width="16.42578125" bestFit="1" customWidth="1"/>
    <col min="207" max="207" width="14.85546875" customWidth="1"/>
    <col min="208" max="208" width="15" bestFit="1" customWidth="1"/>
    <col min="209" max="209" width="16.42578125" customWidth="1"/>
    <col min="210" max="210" width="14.85546875" customWidth="1"/>
    <col min="211" max="211" width="15" customWidth="1"/>
    <col min="212" max="212" width="16.42578125" bestFit="1" customWidth="1"/>
    <col min="213" max="213" width="14.85546875" customWidth="1"/>
    <col min="214" max="214" width="15" bestFit="1" customWidth="1"/>
    <col min="215" max="215" width="16.42578125" bestFit="1" customWidth="1"/>
    <col min="216" max="216" width="14.85546875" customWidth="1"/>
    <col min="217" max="217" width="15" customWidth="1"/>
    <col min="218" max="218" width="16.42578125" bestFit="1" customWidth="1"/>
    <col min="219" max="219" width="14.85546875" customWidth="1"/>
    <col min="220" max="220" width="15" bestFit="1" customWidth="1"/>
    <col min="221" max="221" width="16.42578125" bestFit="1" customWidth="1"/>
    <col min="222" max="222" width="14.85546875" customWidth="1"/>
    <col min="223" max="223" width="15" customWidth="1"/>
    <col min="224" max="224" width="16.42578125" bestFit="1" customWidth="1"/>
    <col min="225" max="225" width="14.85546875" customWidth="1"/>
    <col min="226" max="226" width="15" bestFit="1" customWidth="1"/>
    <col min="227" max="227" width="16.42578125" customWidth="1"/>
    <col min="228" max="228" width="14.85546875" customWidth="1"/>
    <col min="229" max="229" width="15" customWidth="1"/>
    <col min="230" max="230" width="16.42578125" bestFit="1" customWidth="1"/>
    <col min="231" max="231" width="14.85546875" customWidth="1"/>
    <col min="232" max="232" width="15" customWidth="1"/>
    <col min="233" max="233" width="16.42578125" customWidth="1"/>
    <col min="234" max="234" width="14.85546875" customWidth="1"/>
    <col min="235" max="235" width="15" customWidth="1"/>
    <col min="236" max="236" width="16.42578125" customWidth="1"/>
    <col min="237" max="237" width="14.85546875" customWidth="1"/>
    <col min="238" max="238" width="15" bestFit="1" customWidth="1"/>
    <col min="239" max="239" width="16.42578125" bestFit="1" customWidth="1"/>
    <col min="240" max="240" width="14.85546875" customWidth="1"/>
    <col min="241" max="241" width="15" customWidth="1"/>
    <col min="242" max="242" width="16.42578125" bestFit="1" customWidth="1"/>
    <col min="243" max="243" width="14.85546875" customWidth="1"/>
    <col min="244" max="244" width="15" bestFit="1" customWidth="1"/>
    <col min="245" max="245" width="16.42578125" customWidth="1"/>
    <col min="246" max="246" width="14.85546875" customWidth="1"/>
    <col min="247" max="247" width="15" customWidth="1"/>
    <col min="248" max="248" width="16.42578125" customWidth="1"/>
    <col min="249" max="249" width="14.85546875" customWidth="1"/>
    <col min="250" max="250" width="15" bestFit="1" customWidth="1"/>
    <col min="251" max="251" width="16.42578125" customWidth="1"/>
    <col min="252" max="252" width="14.85546875" customWidth="1"/>
    <col min="253" max="253" width="15" customWidth="1"/>
    <col min="254" max="254" width="16.42578125" customWidth="1"/>
    <col min="255" max="255" width="14.85546875" customWidth="1"/>
    <col min="256" max="256" width="15" bestFit="1" customWidth="1"/>
    <col min="257" max="257" width="16.42578125" bestFit="1" customWidth="1"/>
    <col min="258" max="258" width="14.85546875" customWidth="1"/>
    <col min="259" max="259" width="15" customWidth="1"/>
    <col min="260" max="260" width="16.42578125" bestFit="1" customWidth="1"/>
    <col min="261" max="261" width="14.85546875" customWidth="1"/>
    <col min="262" max="262" width="15" customWidth="1"/>
    <col min="263" max="263" width="16.42578125" customWidth="1"/>
    <col min="264" max="264" width="14.85546875" customWidth="1"/>
    <col min="265" max="265" width="15" customWidth="1"/>
    <col min="266" max="266" width="16.42578125" bestFit="1" customWidth="1"/>
    <col min="267" max="267" width="14.85546875" customWidth="1"/>
    <col min="268" max="268" width="15" customWidth="1"/>
    <col min="269" max="269" width="16.42578125" customWidth="1"/>
    <col min="270" max="270" width="14.85546875" customWidth="1"/>
    <col min="271" max="271" width="15" customWidth="1"/>
    <col min="272" max="272" width="16.42578125" bestFit="1" customWidth="1"/>
    <col min="273" max="273" width="14.85546875" customWidth="1"/>
    <col min="274" max="274" width="15" customWidth="1"/>
    <col min="275" max="275" width="16.42578125" bestFit="1" customWidth="1"/>
    <col min="276" max="276" width="14.85546875" customWidth="1"/>
    <col min="277" max="277" width="15" customWidth="1"/>
    <col min="278" max="278" width="16.42578125" bestFit="1" customWidth="1"/>
    <col min="279" max="279" width="14.85546875" customWidth="1"/>
    <col min="280" max="280" width="15" bestFit="1" customWidth="1"/>
    <col min="281" max="281" width="16.42578125" bestFit="1" customWidth="1"/>
    <col min="282" max="282" width="14.85546875" customWidth="1"/>
    <col min="283" max="283" width="15" customWidth="1"/>
    <col min="284" max="284" width="16.42578125" bestFit="1" customWidth="1"/>
    <col min="285" max="285" width="14.85546875" customWidth="1"/>
    <col min="286" max="286" width="15" customWidth="1"/>
    <col min="287" max="287" width="16.42578125" bestFit="1" customWidth="1"/>
    <col min="288" max="288" width="14.85546875" customWidth="1"/>
    <col min="289" max="289" width="15" customWidth="1"/>
    <col min="290" max="290" width="16.42578125" customWidth="1"/>
    <col min="291" max="291" width="14.85546875" customWidth="1"/>
    <col min="292" max="292" width="15" bestFit="1" customWidth="1"/>
    <col min="293" max="293" width="16.42578125" bestFit="1" customWidth="1"/>
    <col min="294" max="294" width="14.85546875" customWidth="1"/>
    <col min="295" max="295" width="15" customWidth="1"/>
    <col min="296" max="296" width="16.42578125" customWidth="1"/>
    <col min="297" max="297" width="14.85546875" customWidth="1"/>
    <col min="298" max="298" width="15" customWidth="1"/>
    <col min="299" max="299" width="16.42578125" customWidth="1"/>
    <col min="300" max="300" width="14.85546875" customWidth="1"/>
    <col min="301" max="301" width="15" customWidth="1"/>
    <col min="302" max="302" width="16.42578125" customWidth="1"/>
    <col min="303" max="303" width="14.85546875" customWidth="1"/>
    <col min="304" max="304" width="15" customWidth="1"/>
    <col min="305" max="305" width="16.42578125" bestFit="1" customWidth="1"/>
    <col min="306" max="306" width="14.85546875" customWidth="1"/>
    <col min="307" max="307" width="15" customWidth="1"/>
    <col min="308" max="308" width="16.42578125" customWidth="1"/>
    <col min="309" max="309" width="14.85546875" customWidth="1"/>
    <col min="310" max="310" width="15" customWidth="1"/>
    <col min="311" max="311" width="16.42578125" bestFit="1" customWidth="1"/>
    <col min="312" max="312" width="14.85546875" customWidth="1"/>
    <col min="313" max="313" width="15" customWidth="1"/>
    <col min="314" max="314" width="16.42578125" bestFit="1" customWidth="1"/>
    <col min="315" max="315" width="14.85546875" customWidth="1"/>
    <col min="316" max="316" width="15" bestFit="1" customWidth="1"/>
    <col min="317" max="317" width="16.42578125" bestFit="1" customWidth="1"/>
    <col min="318" max="318" width="14.85546875" customWidth="1"/>
    <col min="319" max="319" width="15" customWidth="1"/>
    <col min="320" max="320" width="16.42578125" customWidth="1"/>
    <col min="321" max="321" width="14.85546875" customWidth="1"/>
    <col min="322" max="322" width="15" customWidth="1"/>
    <col min="323" max="323" width="16.42578125" customWidth="1"/>
    <col min="324" max="324" width="14.85546875" customWidth="1"/>
    <col min="325" max="325" width="15" customWidth="1"/>
    <col min="326" max="326" width="16.42578125" bestFit="1" customWidth="1"/>
    <col min="327" max="327" width="14.85546875" customWidth="1"/>
    <col min="328" max="328" width="15" bestFit="1" customWidth="1"/>
    <col min="329" max="329" width="16.42578125" customWidth="1"/>
    <col min="330" max="330" width="14.85546875" customWidth="1"/>
    <col min="331" max="331" width="20" customWidth="1"/>
    <col min="332" max="332" width="21.42578125" bestFit="1" customWidth="1"/>
    <col min="333" max="333" width="19.85546875" customWidth="1"/>
    <col min="334" max="334" width="15" customWidth="1"/>
    <col min="335" max="335" width="16.42578125" customWidth="1"/>
    <col min="336" max="336" width="15" customWidth="1"/>
    <col min="337" max="337" width="16.42578125" customWidth="1"/>
    <col min="338" max="338" width="15" bestFit="1" customWidth="1"/>
    <col min="339" max="339" width="16.42578125" customWidth="1"/>
    <col min="340" max="340" width="15" bestFit="1" customWidth="1"/>
    <col min="341" max="341" width="16.42578125" customWidth="1"/>
    <col min="342" max="342" width="21.28515625" bestFit="1" customWidth="1"/>
    <col min="343" max="343" width="22.5703125" bestFit="1" customWidth="1"/>
    <col min="344" max="344" width="15" bestFit="1" customWidth="1"/>
    <col min="345" max="345" width="16.42578125" bestFit="1" customWidth="1"/>
    <col min="346" max="346" width="21.28515625" bestFit="1" customWidth="1"/>
    <col min="347" max="347" width="22.5703125" bestFit="1" customWidth="1"/>
    <col min="348" max="348" width="15" bestFit="1" customWidth="1"/>
    <col min="349" max="349" width="16.42578125" bestFit="1" customWidth="1"/>
    <col min="350" max="350" width="15" bestFit="1" customWidth="1"/>
    <col min="351" max="351" width="16.42578125" bestFit="1" customWidth="1"/>
    <col min="352" max="352" width="15" bestFit="1" customWidth="1"/>
    <col min="353" max="353" width="16.42578125" bestFit="1" customWidth="1"/>
    <col min="354" max="354" width="15" bestFit="1" customWidth="1"/>
    <col min="355" max="355" width="16.42578125" bestFit="1" customWidth="1"/>
    <col min="356" max="356" width="15" bestFit="1" customWidth="1"/>
    <col min="357" max="357" width="16.42578125" customWidth="1"/>
    <col min="358" max="358" width="21.28515625" bestFit="1" customWidth="1"/>
    <col min="359" max="359" width="22.5703125" customWidth="1"/>
    <col min="360" max="360" width="15" bestFit="1" customWidth="1"/>
    <col min="361" max="361" width="16.42578125" bestFit="1" customWidth="1"/>
    <col min="362" max="362" width="15" bestFit="1" customWidth="1"/>
    <col min="363" max="363" width="16.42578125" bestFit="1" customWidth="1"/>
    <col min="364" max="364" width="15" bestFit="1" customWidth="1"/>
    <col min="365" max="365" width="16.42578125" bestFit="1" customWidth="1"/>
    <col min="366" max="366" width="15" bestFit="1" customWidth="1"/>
    <col min="367" max="367" width="16.42578125" customWidth="1"/>
    <col min="368" max="368" width="15" bestFit="1" customWidth="1"/>
    <col min="369" max="369" width="16.42578125" customWidth="1"/>
    <col min="370" max="370" width="15" customWidth="1"/>
    <col min="371" max="371" width="16.42578125" customWidth="1"/>
    <col min="372" max="372" width="15" bestFit="1" customWidth="1"/>
    <col min="373" max="373" width="16.42578125" bestFit="1" customWidth="1"/>
    <col min="374" max="374" width="15" bestFit="1" customWidth="1"/>
    <col min="375" max="375" width="16.42578125" bestFit="1" customWidth="1"/>
    <col min="376" max="376" width="15" bestFit="1" customWidth="1"/>
    <col min="377" max="377" width="16.42578125" customWidth="1"/>
    <col min="378" max="378" width="21.28515625" bestFit="1" customWidth="1"/>
    <col min="379" max="379" width="22.5703125" customWidth="1"/>
    <col min="380" max="380" width="15" bestFit="1" customWidth="1"/>
    <col min="381" max="381" width="16.42578125" bestFit="1" customWidth="1"/>
    <col min="382" max="382" width="15" bestFit="1" customWidth="1"/>
    <col min="383" max="383" width="16.42578125" bestFit="1" customWidth="1"/>
    <col min="384" max="384" width="21.28515625" bestFit="1" customWidth="1"/>
    <col min="385" max="385" width="22.5703125" bestFit="1" customWidth="1"/>
    <col min="386" max="386" width="15" bestFit="1" customWidth="1"/>
    <col min="387" max="387" width="16.42578125" customWidth="1"/>
    <col min="388" max="388" width="15" bestFit="1" customWidth="1"/>
    <col min="389" max="389" width="16.42578125" customWidth="1"/>
    <col min="390" max="390" width="15" bestFit="1" customWidth="1"/>
    <col min="391" max="391" width="16.42578125" bestFit="1" customWidth="1"/>
    <col min="392" max="392" width="15" bestFit="1" customWidth="1"/>
    <col min="393" max="393" width="16.42578125" bestFit="1" customWidth="1"/>
    <col min="394" max="394" width="15" bestFit="1" customWidth="1"/>
    <col min="395" max="395" width="16.42578125" bestFit="1" customWidth="1"/>
    <col min="396" max="396" width="21.28515625" customWidth="1"/>
    <col min="397" max="397" width="22.5703125" bestFit="1" customWidth="1"/>
    <col min="398" max="398" width="15" bestFit="1" customWidth="1"/>
    <col min="399" max="399" width="16.42578125" bestFit="1" customWidth="1"/>
    <col min="400" max="400" width="21.28515625" bestFit="1" customWidth="1"/>
    <col min="401" max="401" width="22.5703125" bestFit="1" customWidth="1"/>
    <col min="402" max="402" width="15" customWidth="1"/>
    <col min="403" max="403" width="16.42578125" customWidth="1"/>
    <col min="404" max="404" width="15" customWidth="1"/>
    <col min="405" max="405" width="16.42578125" customWidth="1"/>
    <col min="406" max="406" width="15" bestFit="1" customWidth="1"/>
    <col min="407" max="407" width="16.42578125" customWidth="1"/>
    <col min="408" max="408" width="15" bestFit="1" customWidth="1"/>
    <col min="409" max="409" width="16.42578125" customWidth="1"/>
    <col min="410" max="410" width="15" customWidth="1"/>
    <col min="411" max="411" width="16.42578125" customWidth="1"/>
    <col min="412" max="412" width="15" bestFit="1" customWidth="1"/>
    <col min="413" max="413" width="16.42578125" bestFit="1" customWidth="1"/>
    <col min="414" max="414" width="15" bestFit="1" customWidth="1"/>
    <col min="415" max="415" width="16.42578125" customWidth="1"/>
    <col min="416" max="416" width="15" bestFit="1" customWidth="1"/>
    <col min="417" max="417" width="16.42578125" customWidth="1"/>
    <col min="418" max="418" width="15" bestFit="1" customWidth="1"/>
    <col min="419" max="419" width="16.42578125" customWidth="1"/>
    <col min="420" max="420" width="15" customWidth="1"/>
    <col min="421" max="421" width="16.42578125" customWidth="1"/>
    <col min="422" max="422" width="15" bestFit="1" customWidth="1"/>
    <col min="423" max="423" width="16.42578125" bestFit="1" customWidth="1"/>
    <col min="424" max="424" width="15" bestFit="1" customWidth="1"/>
    <col min="425" max="425" width="16.42578125" bestFit="1" customWidth="1"/>
    <col min="426" max="426" width="15" customWidth="1"/>
    <col min="427" max="427" width="16.42578125" bestFit="1" customWidth="1"/>
    <col min="428" max="428" width="21.28515625" bestFit="1" customWidth="1"/>
    <col min="429" max="429" width="22.5703125" bestFit="1" customWidth="1"/>
    <col min="430" max="430" width="15" bestFit="1" customWidth="1"/>
    <col min="431" max="431" width="16.42578125" customWidth="1"/>
    <col min="432" max="432" width="21.28515625" bestFit="1" customWidth="1"/>
    <col min="433" max="433" width="22.5703125" bestFit="1" customWidth="1"/>
    <col min="434" max="434" width="15" bestFit="1" customWidth="1"/>
    <col min="435" max="435" width="16.42578125" customWidth="1"/>
    <col min="436" max="436" width="21.28515625" bestFit="1" customWidth="1"/>
    <col min="437" max="437" width="22.5703125" bestFit="1" customWidth="1"/>
    <col min="438" max="438" width="15" bestFit="1" customWidth="1"/>
    <col min="439" max="439" width="16.42578125" bestFit="1" customWidth="1"/>
    <col min="440" max="440" width="21.28515625" customWidth="1"/>
    <col min="441" max="441" width="22.5703125" bestFit="1" customWidth="1"/>
    <col min="442" max="442" width="15" customWidth="1"/>
    <col min="443" max="443" width="16.42578125" customWidth="1"/>
    <col min="444" max="444" width="15" customWidth="1"/>
    <col min="445" max="445" width="16.42578125" bestFit="1" customWidth="1"/>
    <col min="446" max="446" width="15" bestFit="1" customWidth="1"/>
    <col min="447" max="447" width="16.42578125" bestFit="1" customWidth="1"/>
    <col min="448" max="448" width="15" customWidth="1"/>
    <col min="449" max="449" width="16.42578125" bestFit="1" customWidth="1"/>
    <col min="450" max="450" width="15" bestFit="1" customWidth="1"/>
    <col min="451" max="451" width="16.42578125" bestFit="1" customWidth="1"/>
    <col min="452" max="452" width="15" customWidth="1"/>
    <col min="453" max="453" width="16.42578125" customWidth="1"/>
    <col min="454" max="454" width="15" bestFit="1" customWidth="1"/>
    <col min="455" max="455" width="16.42578125" bestFit="1" customWidth="1"/>
    <col min="456" max="456" width="15" bestFit="1" customWidth="1"/>
    <col min="457" max="457" width="16.42578125" bestFit="1" customWidth="1"/>
    <col min="458" max="458" width="15" bestFit="1" customWidth="1"/>
    <col min="459" max="459" width="16.42578125" bestFit="1" customWidth="1"/>
    <col min="460" max="460" width="15" bestFit="1" customWidth="1"/>
    <col min="461" max="461" width="16.42578125" customWidth="1"/>
    <col min="462" max="462" width="15" bestFit="1" customWidth="1"/>
    <col min="463" max="463" width="16.42578125" customWidth="1"/>
    <col min="464" max="464" width="21.28515625" bestFit="1" customWidth="1"/>
    <col min="465" max="465" width="22.5703125" bestFit="1" customWidth="1"/>
    <col min="466" max="466" width="15" bestFit="1" customWidth="1"/>
    <col min="467" max="467" width="16.42578125" bestFit="1" customWidth="1"/>
    <col min="468" max="468" width="15" customWidth="1"/>
    <col min="469" max="469" width="16.42578125" bestFit="1" customWidth="1"/>
    <col min="470" max="470" width="21.28515625" customWidth="1"/>
    <col min="471" max="471" width="22.5703125" bestFit="1" customWidth="1"/>
    <col min="472" max="472" width="15" bestFit="1" customWidth="1"/>
    <col min="473" max="473" width="16.42578125" bestFit="1" customWidth="1"/>
    <col min="474" max="474" width="15" bestFit="1" customWidth="1"/>
    <col min="475" max="475" width="16.42578125" bestFit="1" customWidth="1"/>
    <col min="476" max="476" width="15" bestFit="1" customWidth="1"/>
    <col min="477" max="477" width="16.42578125" bestFit="1" customWidth="1"/>
    <col min="478" max="478" width="15" bestFit="1" customWidth="1"/>
    <col min="479" max="479" width="16.42578125" bestFit="1" customWidth="1"/>
    <col min="480" max="480" width="21.28515625" bestFit="1" customWidth="1"/>
    <col min="481" max="481" width="22.5703125" customWidth="1"/>
    <col min="482" max="482" width="15" bestFit="1" customWidth="1"/>
    <col min="483" max="483" width="16.42578125" customWidth="1"/>
    <col min="484" max="484" width="15" bestFit="1" customWidth="1"/>
    <col min="485" max="485" width="16.42578125" bestFit="1" customWidth="1"/>
    <col min="486" max="486" width="15" bestFit="1" customWidth="1"/>
    <col min="487" max="487" width="16.42578125" bestFit="1" customWidth="1"/>
    <col min="488" max="488" width="15" bestFit="1" customWidth="1"/>
    <col min="489" max="489" width="16.42578125" bestFit="1" customWidth="1"/>
    <col min="490" max="490" width="15" customWidth="1"/>
    <col min="491" max="491" width="16.42578125" bestFit="1" customWidth="1"/>
    <col min="492" max="492" width="15" bestFit="1" customWidth="1"/>
    <col min="493" max="493" width="16.42578125" bestFit="1" customWidth="1"/>
    <col min="494" max="494" width="21.28515625" customWidth="1"/>
    <col min="495" max="495" width="22.5703125" bestFit="1" customWidth="1"/>
    <col min="496" max="496" width="15" bestFit="1" customWidth="1"/>
    <col min="497" max="497" width="16.42578125" customWidth="1"/>
    <col min="498" max="498" width="15" bestFit="1" customWidth="1"/>
    <col min="499" max="499" width="16.42578125" customWidth="1"/>
    <col min="500" max="500" width="21.28515625" bestFit="1" customWidth="1"/>
    <col min="501" max="501" width="22.5703125" bestFit="1" customWidth="1"/>
    <col min="502" max="502" width="15" bestFit="1" customWidth="1"/>
    <col min="503" max="503" width="16.42578125" bestFit="1" customWidth="1"/>
    <col min="504" max="504" width="21.28515625" bestFit="1" customWidth="1"/>
    <col min="505" max="505" width="22.5703125" bestFit="1" customWidth="1"/>
    <col min="506" max="506" width="15" bestFit="1" customWidth="1"/>
    <col min="507" max="507" width="16.42578125" bestFit="1" customWidth="1"/>
    <col min="508" max="508" width="15" customWidth="1"/>
    <col min="509" max="509" width="16.42578125" bestFit="1" customWidth="1"/>
    <col min="510" max="510" width="15" customWidth="1"/>
    <col min="511" max="511" width="16.42578125" customWidth="1"/>
    <col min="512" max="512" width="21.28515625" bestFit="1" customWidth="1"/>
    <col min="513" max="513" width="22.5703125" bestFit="1" customWidth="1"/>
    <col min="514" max="514" width="15" bestFit="1" customWidth="1"/>
    <col min="515" max="515" width="16.42578125" customWidth="1"/>
    <col min="516" max="516" width="15" bestFit="1" customWidth="1"/>
    <col min="517" max="517" width="16.42578125" bestFit="1" customWidth="1"/>
    <col min="518" max="518" width="15" bestFit="1" customWidth="1"/>
    <col min="519" max="519" width="16.42578125" bestFit="1" customWidth="1"/>
    <col min="520" max="520" width="15" customWidth="1"/>
    <col min="521" max="521" width="16.42578125" customWidth="1"/>
    <col min="522" max="522" width="15" customWidth="1"/>
    <col min="523" max="523" width="16.42578125" bestFit="1" customWidth="1"/>
    <col min="524" max="524" width="21.28515625" bestFit="1" customWidth="1"/>
    <col min="525" max="525" width="22.5703125" bestFit="1" customWidth="1"/>
    <col min="526" max="526" width="15" bestFit="1" customWidth="1"/>
    <col min="527" max="527" width="16.42578125" bestFit="1" customWidth="1"/>
    <col min="528" max="528" width="15" bestFit="1" customWidth="1"/>
    <col min="529" max="529" width="16.42578125" bestFit="1" customWidth="1"/>
    <col min="530" max="530" width="15" bestFit="1" customWidth="1"/>
    <col min="531" max="531" width="16.42578125" bestFit="1" customWidth="1"/>
    <col min="532" max="532" width="15" bestFit="1" customWidth="1"/>
    <col min="533" max="533" width="16.42578125" bestFit="1" customWidth="1"/>
    <col min="534" max="534" width="15" bestFit="1" customWidth="1"/>
    <col min="535" max="535" width="16.42578125" customWidth="1"/>
    <col min="536" max="536" width="21.28515625" customWidth="1"/>
    <col min="537" max="537" width="22.5703125" customWidth="1"/>
    <col min="538" max="538" width="15" bestFit="1" customWidth="1"/>
    <col min="539" max="539" width="16.42578125" customWidth="1"/>
    <col min="540" max="540" width="15" customWidth="1"/>
    <col min="541" max="541" width="16.42578125" customWidth="1"/>
    <col min="542" max="542" width="21.28515625" bestFit="1" customWidth="1"/>
    <col min="543" max="543" width="22.5703125" bestFit="1" customWidth="1"/>
    <col min="544" max="544" width="15" bestFit="1" customWidth="1"/>
    <col min="545" max="545" width="16.42578125" bestFit="1" customWidth="1"/>
    <col min="546" max="546" width="15" bestFit="1" customWidth="1"/>
    <col min="547" max="547" width="16.42578125" bestFit="1" customWidth="1"/>
    <col min="548" max="548" width="15" bestFit="1" customWidth="1"/>
    <col min="549" max="549" width="16.42578125" bestFit="1" customWidth="1"/>
    <col min="550" max="550" width="15" bestFit="1" customWidth="1"/>
    <col min="551" max="551" width="16.42578125" bestFit="1" customWidth="1"/>
    <col min="552" max="552" width="15" bestFit="1" customWidth="1"/>
    <col min="553" max="553" width="16.42578125" bestFit="1" customWidth="1"/>
    <col min="554" max="554" width="15" bestFit="1" customWidth="1"/>
    <col min="555" max="555" width="16.42578125" bestFit="1" customWidth="1"/>
    <col min="556" max="556" width="21.28515625" bestFit="1" customWidth="1"/>
    <col min="557" max="557" width="22.5703125" bestFit="1" customWidth="1"/>
    <col min="558" max="558" width="15" bestFit="1" customWidth="1"/>
    <col min="559" max="559" width="16.42578125" bestFit="1" customWidth="1"/>
    <col min="560" max="560" width="15" bestFit="1" customWidth="1"/>
    <col min="561" max="561" width="16.42578125" bestFit="1" customWidth="1"/>
    <col min="562" max="562" width="15" bestFit="1" customWidth="1"/>
    <col min="563" max="563" width="16.42578125" bestFit="1" customWidth="1"/>
    <col min="564" max="564" width="21.28515625" customWidth="1"/>
    <col min="565" max="565" width="22.5703125" bestFit="1" customWidth="1"/>
    <col min="566" max="566" width="15" customWidth="1"/>
    <col min="567" max="567" width="16.42578125" bestFit="1" customWidth="1"/>
    <col min="568" max="568" width="15" customWidth="1"/>
    <col min="569" max="569" width="16.42578125" bestFit="1" customWidth="1"/>
    <col min="570" max="570" width="21.28515625" customWidth="1"/>
    <col min="571" max="571" width="22.5703125" bestFit="1" customWidth="1"/>
    <col min="572" max="572" width="15" bestFit="1" customWidth="1"/>
    <col min="573" max="573" width="16.42578125" bestFit="1" customWidth="1"/>
    <col min="574" max="574" width="15" bestFit="1" customWidth="1"/>
    <col min="575" max="575" width="16.42578125" customWidth="1"/>
    <col min="576" max="576" width="15" bestFit="1" customWidth="1"/>
    <col min="577" max="577" width="16.42578125" customWidth="1"/>
    <col min="578" max="578" width="15" bestFit="1" customWidth="1"/>
    <col min="579" max="579" width="16.42578125" bestFit="1" customWidth="1"/>
    <col min="580" max="580" width="21.28515625" bestFit="1" customWidth="1"/>
    <col min="581" max="581" width="22.5703125" bestFit="1" customWidth="1"/>
    <col min="582" max="582" width="15" customWidth="1"/>
    <col min="583" max="583" width="16.42578125" bestFit="1" customWidth="1"/>
    <col min="584" max="584" width="21.28515625" bestFit="1" customWidth="1"/>
    <col min="585" max="585" width="22.5703125" bestFit="1" customWidth="1"/>
    <col min="586" max="586" width="15" bestFit="1" customWidth="1"/>
    <col min="587" max="587" width="16.42578125" bestFit="1" customWidth="1"/>
    <col min="588" max="588" width="15" bestFit="1" customWidth="1"/>
    <col min="589" max="589" width="16.42578125" customWidth="1"/>
    <col min="590" max="590" width="21.28515625" bestFit="1" customWidth="1"/>
    <col min="591" max="591" width="22.5703125" customWidth="1"/>
    <col min="592" max="592" width="15" bestFit="1" customWidth="1"/>
    <col min="593" max="593" width="16.42578125" customWidth="1"/>
    <col min="594" max="594" width="15" bestFit="1" customWidth="1"/>
    <col min="595" max="595" width="16.42578125" customWidth="1"/>
    <col min="596" max="596" width="15" bestFit="1" customWidth="1"/>
    <col min="597" max="597" width="16.42578125" bestFit="1" customWidth="1"/>
    <col min="598" max="598" width="15" bestFit="1" customWidth="1"/>
    <col min="599" max="599" width="16.42578125" bestFit="1" customWidth="1"/>
    <col min="600" max="600" width="21.28515625" customWidth="1"/>
    <col min="601" max="601" width="22.5703125" bestFit="1" customWidth="1"/>
    <col min="602" max="602" width="15" bestFit="1" customWidth="1"/>
    <col min="603" max="603" width="16.42578125" bestFit="1" customWidth="1"/>
    <col min="604" max="604" width="21.28515625" bestFit="1" customWidth="1"/>
    <col min="605" max="605" width="22.5703125" customWidth="1"/>
    <col min="606" max="606" width="15" customWidth="1"/>
    <col min="607" max="607" width="16.42578125" customWidth="1"/>
    <col min="608" max="608" width="21.28515625" customWidth="1"/>
    <col min="609" max="609" width="22.5703125" customWidth="1"/>
    <col min="610" max="610" width="15" bestFit="1" customWidth="1"/>
    <col min="611" max="611" width="16.42578125" customWidth="1"/>
    <col min="612" max="612" width="21.28515625" customWidth="1"/>
    <col min="613" max="613" width="22.5703125" bestFit="1" customWidth="1"/>
    <col min="614" max="614" width="15" bestFit="1" customWidth="1"/>
    <col min="615" max="615" width="16.42578125" bestFit="1" customWidth="1"/>
    <col min="616" max="616" width="21.28515625" bestFit="1" customWidth="1"/>
    <col min="617" max="617" width="22.5703125" bestFit="1" customWidth="1"/>
    <col min="618" max="618" width="15" bestFit="1" customWidth="1"/>
    <col min="619" max="619" width="16.42578125" bestFit="1" customWidth="1"/>
    <col min="620" max="620" width="15" customWidth="1"/>
    <col min="621" max="621" width="16.42578125" bestFit="1" customWidth="1"/>
    <col min="622" max="622" width="15" bestFit="1" customWidth="1"/>
    <col min="623" max="623" width="16.42578125" customWidth="1"/>
    <col min="624" max="624" width="15" customWidth="1"/>
    <col min="625" max="625" width="16.42578125" customWidth="1"/>
    <col min="626" max="626" width="15" customWidth="1"/>
    <col min="627" max="627" width="16.42578125" bestFit="1" customWidth="1"/>
    <col min="628" max="628" width="15" bestFit="1" customWidth="1"/>
    <col min="629" max="629" width="16.42578125" customWidth="1"/>
    <col min="630" max="630" width="15" bestFit="1" customWidth="1"/>
    <col min="631" max="631" width="16.42578125" bestFit="1" customWidth="1"/>
    <col min="632" max="632" width="15" bestFit="1" customWidth="1"/>
    <col min="633" max="633" width="16.42578125" bestFit="1" customWidth="1"/>
    <col min="634" max="634" width="21.28515625" customWidth="1"/>
    <col min="635" max="635" width="22.5703125" bestFit="1" customWidth="1"/>
    <col min="636" max="636" width="15" bestFit="1" customWidth="1"/>
    <col min="637" max="637" width="16.42578125" bestFit="1" customWidth="1"/>
    <col min="638" max="638" width="15" bestFit="1" customWidth="1"/>
    <col min="639" max="639" width="16.42578125" customWidth="1"/>
    <col min="640" max="640" width="15" bestFit="1" customWidth="1"/>
    <col min="641" max="641" width="16.42578125" bestFit="1" customWidth="1"/>
    <col min="642" max="642" width="21.28515625" bestFit="1" customWidth="1"/>
    <col min="643" max="643" width="22.5703125" bestFit="1" customWidth="1"/>
    <col min="644" max="644" width="15" bestFit="1" customWidth="1"/>
    <col min="645" max="645" width="16.42578125" bestFit="1" customWidth="1"/>
    <col min="646" max="646" width="15" customWidth="1"/>
    <col min="647" max="647" width="16.42578125" bestFit="1" customWidth="1"/>
    <col min="648" max="648" width="21.28515625" bestFit="1" customWidth="1"/>
    <col min="649" max="649" width="22.5703125" bestFit="1" customWidth="1"/>
    <col min="650" max="650" width="15" bestFit="1" customWidth="1"/>
    <col min="651" max="651" width="16.42578125" customWidth="1"/>
    <col min="652" max="652" width="15" bestFit="1" customWidth="1"/>
    <col min="653" max="653" width="16.42578125" bestFit="1" customWidth="1"/>
    <col min="654" max="654" width="15" bestFit="1" customWidth="1"/>
    <col min="655" max="655" width="16.42578125" customWidth="1"/>
    <col min="656" max="656" width="15" customWidth="1"/>
    <col min="657" max="657" width="16.42578125" bestFit="1" customWidth="1"/>
    <col min="658" max="658" width="15" bestFit="1" customWidth="1"/>
    <col min="659" max="659" width="16.42578125" bestFit="1" customWidth="1"/>
    <col min="660" max="660" width="15" bestFit="1" customWidth="1"/>
    <col min="661" max="661" width="16.42578125" bestFit="1" customWidth="1"/>
    <col min="662" max="662" width="21.28515625" bestFit="1" customWidth="1"/>
    <col min="663" max="663" width="22.5703125" customWidth="1"/>
    <col min="664" max="664" width="15" bestFit="1" customWidth="1"/>
    <col min="665" max="665" width="16.42578125" bestFit="1" customWidth="1"/>
    <col min="666" max="666" width="15" bestFit="1" customWidth="1"/>
    <col min="667" max="667" width="16.42578125" bestFit="1" customWidth="1"/>
    <col min="668" max="668" width="21.28515625" customWidth="1"/>
    <col min="669" max="669" width="22.5703125" bestFit="1" customWidth="1"/>
    <col min="670" max="670" width="15" customWidth="1"/>
    <col min="671" max="671" width="16.42578125" bestFit="1" customWidth="1"/>
    <col min="672" max="672" width="15" bestFit="1" customWidth="1"/>
    <col min="673" max="673" width="16.42578125" bestFit="1" customWidth="1"/>
    <col min="674" max="674" width="15" customWidth="1"/>
    <col min="675" max="675" width="16.42578125" bestFit="1" customWidth="1"/>
    <col min="676" max="676" width="15" bestFit="1" customWidth="1"/>
    <col min="677" max="677" width="16.42578125" bestFit="1" customWidth="1"/>
    <col min="678" max="678" width="15" bestFit="1" customWidth="1"/>
    <col min="679" max="679" width="16.42578125" bestFit="1" customWidth="1"/>
    <col min="680" max="680" width="15" bestFit="1" customWidth="1"/>
    <col min="681" max="681" width="16.42578125" customWidth="1"/>
    <col min="682" max="682" width="21.28515625" customWidth="1"/>
    <col min="683" max="683" width="22.5703125" bestFit="1" customWidth="1"/>
    <col min="684" max="684" width="15" bestFit="1" customWidth="1"/>
    <col min="685" max="685" width="16.42578125" customWidth="1"/>
    <col min="686" max="686" width="21.28515625" customWidth="1"/>
    <col min="687" max="687" width="22.5703125" customWidth="1"/>
    <col min="688" max="688" width="15" bestFit="1" customWidth="1"/>
    <col min="689" max="689" width="16.42578125" customWidth="1"/>
    <col min="690" max="690" width="15" bestFit="1" customWidth="1"/>
    <col min="691" max="691" width="16.42578125" customWidth="1"/>
    <col min="692" max="692" width="15" bestFit="1" customWidth="1"/>
    <col min="693" max="693" width="16.42578125" customWidth="1"/>
    <col min="694" max="694" width="15" bestFit="1" customWidth="1"/>
    <col min="695" max="695" width="16.42578125" bestFit="1" customWidth="1"/>
    <col min="696" max="696" width="15" bestFit="1" customWidth="1"/>
    <col min="697" max="697" width="16.42578125" bestFit="1" customWidth="1"/>
    <col min="698" max="698" width="15" bestFit="1" customWidth="1"/>
    <col min="699" max="699" width="16.42578125" bestFit="1" customWidth="1"/>
    <col min="700" max="700" width="21.28515625" bestFit="1" customWidth="1"/>
    <col min="701" max="701" width="22.5703125" bestFit="1" customWidth="1"/>
    <col min="702" max="702" width="15" bestFit="1" customWidth="1"/>
    <col min="703" max="703" width="16.42578125" customWidth="1"/>
    <col min="704" max="704" width="15" bestFit="1" customWidth="1"/>
    <col min="705" max="705" width="16.42578125" bestFit="1" customWidth="1"/>
    <col min="706" max="706" width="21.28515625" bestFit="1" customWidth="1"/>
    <col min="707" max="707" width="22.5703125" bestFit="1" customWidth="1"/>
    <col min="708" max="708" width="15" bestFit="1" customWidth="1"/>
    <col min="709" max="709" width="16.42578125" bestFit="1" customWidth="1"/>
    <col min="710" max="710" width="15" bestFit="1" customWidth="1"/>
    <col min="711" max="711" width="16.42578125" customWidth="1"/>
    <col min="712" max="712" width="21.28515625" bestFit="1" customWidth="1"/>
    <col min="713" max="713" width="22.5703125" customWidth="1"/>
    <col min="714" max="714" width="15" bestFit="1" customWidth="1"/>
    <col min="715" max="715" width="16.42578125" bestFit="1" customWidth="1"/>
    <col min="716" max="716" width="15" bestFit="1" customWidth="1"/>
    <col min="717" max="717" width="16.42578125" bestFit="1" customWidth="1"/>
    <col min="718" max="718" width="15" bestFit="1" customWidth="1"/>
    <col min="719" max="719" width="16.42578125" bestFit="1" customWidth="1"/>
    <col min="720" max="720" width="21.28515625" bestFit="1" customWidth="1"/>
    <col min="721" max="721" width="22.5703125" bestFit="1" customWidth="1"/>
    <col min="722" max="722" width="15" bestFit="1" customWidth="1"/>
    <col min="723" max="723" width="16.42578125" bestFit="1" customWidth="1"/>
    <col min="724" max="724" width="15" bestFit="1" customWidth="1"/>
    <col min="725" max="725" width="16.42578125" bestFit="1" customWidth="1"/>
    <col min="726" max="726" width="15" customWidth="1"/>
    <col min="727" max="727" width="16.42578125" bestFit="1" customWidth="1"/>
    <col min="728" max="728" width="15" bestFit="1" customWidth="1"/>
    <col min="729" max="729" width="16.42578125" bestFit="1" customWidth="1"/>
    <col min="730" max="730" width="21.28515625" customWidth="1"/>
    <col min="731" max="731" width="22.5703125" customWidth="1"/>
    <col min="732" max="732" width="15" customWidth="1"/>
    <col min="733" max="733" width="16.42578125" bestFit="1" customWidth="1"/>
    <col min="734" max="734" width="21.28515625" bestFit="1" customWidth="1"/>
    <col min="735" max="735" width="22.5703125" customWidth="1"/>
    <col min="736" max="736" width="15" customWidth="1"/>
    <col min="737" max="737" width="16.42578125" bestFit="1" customWidth="1"/>
    <col min="738" max="738" width="15" bestFit="1" customWidth="1"/>
    <col min="739" max="739" width="16.42578125" customWidth="1"/>
    <col min="740" max="740" width="21.28515625" customWidth="1"/>
    <col min="741" max="741" width="22.5703125" bestFit="1" customWidth="1"/>
    <col min="742" max="742" width="15" customWidth="1"/>
    <col min="743" max="743" width="16.42578125" customWidth="1"/>
    <col min="744" max="744" width="15" bestFit="1" customWidth="1"/>
    <col min="745" max="745" width="16.42578125" bestFit="1" customWidth="1"/>
    <col min="746" max="746" width="15" bestFit="1" customWidth="1"/>
    <col min="747" max="747" width="16.42578125" bestFit="1" customWidth="1"/>
    <col min="748" max="748" width="15" bestFit="1" customWidth="1"/>
    <col min="749" max="749" width="16.42578125" bestFit="1" customWidth="1"/>
    <col min="750" max="750" width="15" bestFit="1" customWidth="1"/>
    <col min="751" max="751" width="16.42578125" bestFit="1" customWidth="1"/>
    <col min="752" max="752" width="21.28515625" bestFit="1" customWidth="1"/>
    <col min="753" max="753" width="22.5703125" bestFit="1" customWidth="1"/>
    <col min="754" max="754" width="15" bestFit="1" customWidth="1"/>
    <col min="755" max="755" width="16.42578125" bestFit="1" customWidth="1"/>
    <col min="756" max="756" width="21.28515625" bestFit="1" customWidth="1"/>
    <col min="757" max="757" width="22.5703125" bestFit="1" customWidth="1"/>
    <col min="758" max="758" width="15" bestFit="1" customWidth="1"/>
    <col min="759" max="759" width="16.42578125" bestFit="1" customWidth="1"/>
    <col min="760" max="760" width="15" bestFit="1" customWidth="1"/>
    <col min="761" max="761" width="16.42578125" bestFit="1" customWidth="1"/>
    <col min="762" max="762" width="21.28515625" bestFit="1" customWidth="1"/>
    <col min="763" max="763" width="22.5703125" bestFit="1" customWidth="1"/>
    <col min="764" max="764" width="15" bestFit="1" customWidth="1"/>
    <col min="765" max="765" width="16.42578125" customWidth="1"/>
    <col min="766" max="766" width="15" bestFit="1" customWidth="1"/>
    <col min="767" max="767" width="16.42578125" bestFit="1" customWidth="1"/>
    <col min="768" max="768" width="15" bestFit="1" customWidth="1"/>
    <col min="769" max="769" width="16.42578125" bestFit="1" customWidth="1"/>
    <col min="770" max="770" width="15" bestFit="1" customWidth="1"/>
    <col min="771" max="771" width="16.42578125" bestFit="1" customWidth="1"/>
    <col min="772" max="772" width="15" bestFit="1" customWidth="1"/>
    <col min="773" max="773" width="16.42578125" customWidth="1"/>
    <col min="774" max="774" width="21.28515625" bestFit="1" customWidth="1"/>
    <col min="775" max="775" width="22.5703125" bestFit="1" customWidth="1"/>
    <col min="776" max="776" width="15" bestFit="1" customWidth="1"/>
    <col min="777" max="777" width="16.42578125" bestFit="1" customWidth="1"/>
    <col min="778" max="778" width="15" bestFit="1" customWidth="1"/>
    <col min="779" max="779" width="16.42578125" bestFit="1" customWidth="1"/>
    <col min="780" max="780" width="21.28515625" bestFit="1" customWidth="1"/>
    <col min="781" max="781" width="22.5703125" bestFit="1" customWidth="1"/>
    <col min="782" max="782" width="15" bestFit="1" customWidth="1"/>
    <col min="783" max="783" width="16.42578125" bestFit="1" customWidth="1"/>
    <col min="784" max="784" width="15" bestFit="1" customWidth="1"/>
    <col min="785" max="785" width="16.42578125" bestFit="1" customWidth="1"/>
    <col min="786" max="786" width="21.28515625" bestFit="1" customWidth="1"/>
    <col min="787" max="787" width="22.5703125" customWidth="1"/>
    <col min="788" max="788" width="15" customWidth="1"/>
    <col min="789" max="789" width="16.42578125" bestFit="1" customWidth="1"/>
    <col min="790" max="790" width="21.28515625" bestFit="1" customWidth="1"/>
    <col min="791" max="791" width="22.5703125" bestFit="1" customWidth="1"/>
    <col min="792" max="792" width="15" bestFit="1" customWidth="1"/>
    <col min="793" max="793" width="16.42578125" bestFit="1" customWidth="1"/>
    <col min="794" max="794" width="15" bestFit="1" customWidth="1"/>
    <col min="795" max="795" width="16.42578125" bestFit="1" customWidth="1"/>
    <col min="796" max="796" width="15" bestFit="1" customWidth="1"/>
    <col min="797" max="797" width="16.42578125" bestFit="1" customWidth="1"/>
    <col min="798" max="798" width="21.28515625" bestFit="1" customWidth="1"/>
    <col min="799" max="799" width="22.5703125" bestFit="1" customWidth="1"/>
    <col min="800" max="800" width="15" bestFit="1" customWidth="1"/>
    <col min="801" max="801" width="16.42578125" customWidth="1"/>
    <col min="802" max="802" width="15" customWidth="1"/>
    <col min="803" max="803" width="16.42578125" bestFit="1" customWidth="1"/>
    <col min="804" max="804" width="21.28515625" bestFit="1" customWidth="1"/>
    <col min="805" max="805" width="22.5703125" bestFit="1" customWidth="1"/>
    <col min="806" max="806" width="15" bestFit="1" customWidth="1"/>
    <col min="807" max="807" width="16.42578125" bestFit="1" customWidth="1"/>
    <col min="808" max="808" width="21.28515625" bestFit="1" customWidth="1"/>
    <col min="809" max="809" width="22.5703125" bestFit="1" customWidth="1"/>
    <col min="810" max="810" width="15" bestFit="1" customWidth="1"/>
    <col min="811" max="811" width="16.42578125" bestFit="1" customWidth="1"/>
    <col min="812" max="812" width="15" bestFit="1" customWidth="1"/>
    <col min="813" max="813" width="16.42578125" bestFit="1" customWidth="1"/>
    <col min="814" max="814" width="15" bestFit="1" customWidth="1"/>
    <col min="815" max="815" width="16.42578125" bestFit="1" customWidth="1"/>
    <col min="816" max="816" width="15" bestFit="1" customWidth="1"/>
    <col min="817" max="817" width="16.42578125" bestFit="1" customWidth="1"/>
    <col min="818" max="818" width="15" bestFit="1" customWidth="1"/>
    <col min="819" max="819" width="16.42578125" bestFit="1" customWidth="1"/>
    <col min="820" max="820" width="21.28515625" bestFit="1" customWidth="1"/>
    <col min="821" max="821" width="22.5703125" bestFit="1" customWidth="1"/>
    <col min="822" max="822" width="15" bestFit="1" customWidth="1"/>
    <col min="823" max="823" width="16.42578125" bestFit="1" customWidth="1"/>
    <col min="824" max="824" width="21.28515625" bestFit="1" customWidth="1"/>
    <col min="825" max="825" width="22.5703125" bestFit="1" customWidth="1"/>
    <col min="826" max="826" width="15" bestFit="1" customWidth="1"/>
    <col min="827" max="827" width="16.42578125" bestFit="1" customWidth="1"/>
    <col min="828" max="828" width="15" bestFit="1" customWidth="1"/>
    <col min="829" max="829" width="16.42578125" bestFit="1" customWidth="1"/>
    <col min="830" max="830" width="15" bestFit="1" customWidth="1"/>
    <col min="831" max="831" width="16.42578125" bestFit="1" customWidth="1"/>
    <col min="832" max="832" width="21.28515625" bestFit="1" customWidth="1"/>
    <col min="833" max="833" width="22.5703125" bestFit="1" customWidth="1"/>
    <col min="834" max="834" width="15" bestFit="1" customWidth="1"/>
    <col min="835" max="835" width="16.42578125" bestFit="1" customWidth="1"/>
    <col min="836" max="836" width="21.28515625" bestFit="1" customWidth="1"/>
    <col min="837" max="837" width="22.5703125" bestFit="1" customWidth="1"/>
    <col min="838" max="838" width="15" bestFit="1" customWidth="1"/>
    <col min="839" max="839" width="16.42578125" bestFit="1" customWidth="1"/>
    <col min="840" max="840" width="21.28515625" bestFit="1" customWidth="1"/>
    <col min="841" max="841" width="22.5703125" bestFit="1" customWidth="1"/>
    <col min="842" max="842" width="15" bestFit="1" customWidth="1"/>
    <col min="843" max="843" width="16.42578125" bestFit="1" customWidth="1"/>
    <col min="844" max="844" width="21.28515625" bestFit="1" customWidth="1"/>
    <col min="845" max="845" width="22.5703125" bestFit="1" customWidth="1"/>
    <col min="846" max="846" width="15" bestFit="1" customWidth="1"/>
    <col min="847" max="847" width="16.42578125" bestFit="1" customWidth="1"/>
    <col min="848" max="848" width="21.28515625" bestFit="1" customWidth="1"/>
    <col min="849" max="849" width="22.5703125" bestFit="1" customWidth="1"/>
    <col min="850" max="850" width="15" bestFit="1" customWidth="1"/>
    <col min="851" max="851" width="16.42578125" bestFit="1" customWidth="1"/>
    <col min="852" max="852" width="21.28515625" bestFit="1" customWidth="1"/>
    <col min="853" max="853" width="22.5703125" bestFit="1" customWidth="1"/>
    <col min="854" max="854" width="15" bestFit="1" customWidth="1"/>
    <col min="855" max="855" width="16.42578125" bestFit="1" customWidth="1"/>
    <col min="856" max="856" width="21.28515625" bestFit="1" customWidth="1"/>
    <col min="857" max="857" width="22.5703125" bestFit="1" customWidth="1"/>
    <col min="858" max="858" width="15" bestFit="1" customWidth="1"/>
    <col min="859" max="859" width="16.42578125" bestFit="1" customWidth="1"/>
    <col min="860" max="860" width="15" bestFit="1" customWidth="1"/>
    <col min="861" max="861" width="16.42578125" bestFit="1" customWidth="1"/>
    <col min="862" max="862" width="21.28515625" bestFit="1" customWidth="1"/>
    <col min="863" max="863" width="22.5703125" bestFit="1" customWidth="1"/>
    <col min="864" max="864" width="15" bestFit="1" customWidth="1"/>
    <col min="865" max="865" width="16.42578125" bestFit="1" customWidth="1"/>
    <col min="866" max="866" width="21.28515625" bestFit="1" customWidth="1"/>
    <col min="867" max="867" width="22.5703125" bestFit="1" customWidth="1"/>
    <col min="868" max="868" width="15" bestFit="1" customWidth="1"/>
    <col min="869" max="869" width="16.42578125" bestFit="1" customWidth="1"/>
    <col min="870" max="870" width="15" bestFit="1" customWidth="1"/>
    <col min="871" max="871" width="16.42578125" bestFit="1" customWidth="1"/>
    <col min="872" max="872" width="21.28515625" bestFit="1" customWidth="1"/>
    <col min="873" max="873" width="22.5703125" bestFit="1" customWidth="1"/>
    <col min="874" max="874" width="15" bestFit="1" customWidth="1"/>
    <col min="875" max="875" width="16.42578125" bestFit="1" customWidth="1"/>
    <col min="876" max="876" width="21.28515625" bestFit="1" customWidth="1"/>
    <col min="877" max="877" width="22.5703125" bestFit="1" customWidth="1"/>
    <col min="878" max="878" width="15" bestFit="1" customWidth="1"/>
    <col min="879" max="879" width="16.42578125" bestFit="1" customWidth="1"/>
    <col min="880" max="880" width="21.28515625" bestFit="1" customWidth="1"/>
    <col min="881" max="881" width="22.5703125" bestFit="1" customWidth="1"/>
    <col min="882" max="882" width="15" bestFit="1" customWidth="1"/>
    <col min="883" max="883" width="16.42578125" bestFit="1" customWidth="1"/>
    <col min="884" max="884" width="21.28515625" bestFit="1" customWidth="1"/>
    <col min="885" max="885" width="22.5703125" bestFit="1" customWidth="1"/>
    <col min="886" max="886" width="15" bestFit="1" customWidth="1"/>
    <col min="887" max="887" width="16.42578125" bestFit="1" customWidth="1"/>
    <col min="888" max="888" width="15" bestFit="1" customWidth="1"/>
    <col min="889" max="889" width="16.42578125" bestFit="1" customWidth="1"/>
    <col min="890" max="890" width="21.28515625" bestFit="1" customWidth="1"/>
    <col min="891" max="891" width="22.5703125" bestFit="1" customWidth="1"/>
    <col min="892" max="892" width="15" bestFit="1" customWidth="1"/>
    <col min="893" max="893" width="16.42578125" bestFit="1" customWidth="1"/>
    <col min="894" max="894" width="15" bestFit="1" customWidth="1"/>
    <col min="895" max="895" width="16.42578125" bestFit="1" customWidth="1"/>
    <col min="896" max="896" width="21.28515625" bestFit="1" customWidth="1"/>
    <col min="897" max="897" width="22.5703125" bestFit="1" customWidth="1"/>
    <col min="898" max="898" width="15" bestFit="1" customWidth="1"/>
    <col min="899" max="899" width="16.42578125" bestFit="1" customWidth="1"/>
    <col min="900" max="900" width="21.28515625" bestFit="1" customWidth="1"/>
    <col min="901" max="901" width="22.5703125" bestFit="1" customWidth="1"/>
    <col min="902" max="902" width="15" bestFit="1" customWidth="1"/>
    <col min="903" max="903" width="16.42578125" bestFit="1" customWidth="1"/>
    <col min="904" max="904" width="21.28515625" bestFit="1" customWidth="1"/>
    <col min="905" max="905" width="22.5703125" bestFit="1" customWidth="1"/>
    <col min="906" max="906" width="15" bestFit="1" customWidth="1"/>
    <col min="907" max="907" width="16.42578125" bestFit="1" customWidth="1"/>
    <col min="908" max="908" width="21.28515625" bestFit="1" customWidth="1"/>
    <col min="909" max="909" width="22.5703125" bestFit="1" customWidth="1"/>
    <col min="910" max="910" width="15" bestFit="1" customWidth="1"/>
    <col min="911" max="911" width="16.42578125" bestFit="1" customWidth="1"/>
    <col min="912" max="912" width="21.28515625" bestFit="1" customWidth="1"/>
    <col min="913" max="913" width="22.5703125" bestFit="1" customWidth="1"/>
    <col min="914" max="914" width="15" bestFit="1" customWidth="1"/>
    <col min="915" max="915" width="16.42578125" bestFit="1" customWidth="1"/>
    <col min="916" max="916" width="21.28515625" bestFit="1" customWidth="1"/>
    <col min="917" max="917" width="22.5703125" bestFit="1" customWidth="1"/>
    <col min="918" max="918" width="15" bestFit="1" customWidth="1"/>
    <col min="919" max="919" width="16.42578125" bestFit="1" customWidth="1"/>
    <col min="920" max="920" width="21.28515625" bestFit="1" customWidth="1"/>
    <col min="921" max="921" width="22.5703125" bestFit="1" customWidth="1"/>
    <col min="922" max="922" width="15" bestFit="1" customWidth="1"/>
    <col min="923" max="923" width="16.42578125" bestFit="1" customWidth="1"/>
    <col min="924" max="924" width="21.28515625" bestFit="1" customWidth="1"/>
    <col min="925" max="925" width="22.5703125" bestFit="1" customWidth="1"/>
    <col min="926" max="926" width="15" bestFit="1" customWidth="1"/>
    <col min="927" max="927" width="16.42578125" bestFit="1" customWidth="1"/>
    <col min="928" max="928" width="21.28515625" bestFit="1" customWidth="1"/>
    <col min="929" max="929" width="22.5703125" bestFit="1" customWidth="1"/>
    <col min="930" max="930" width="20" bestFit="1" customWidth="1"/>
    <col min="931" max="931" width="21.42578125" bestFit="1" customWidth="1"/>
    <col min="932" max="932" width="6.85546875" bestFit="1" customWidth="1"/>
    <col min="933" max="933" width="7.85546875" bestFit="1" customWidth="1"/>
    <col min="934" max="934" width="4.85546875" bestFit="1" customWidth="1"/>
    <col min="935" max="936" width="7.85546875" bestFit="1" customWidth="1"/>
    <col min="938" max="938" width="8.42578125" bestFit="1" customWidth="1"/>
    <col min="939" max="940" width="7.85546875" bestFit="1" customWidth="1"/>
    <col min="942" max="942" width="8.42578125" bestFit="1" customWidth="1"/>
    <col min="943" max="943" width="6.85546875" bestFit="1" customWidth="1"/>
    <col min="944" max="944" width="7.85546875" bestFit="1" customWidth="1"/>
    <col min="945" max="945" width="4.85546875" bestFit="1" customWidth="1"/>
    <col min="946" max="946" width="6.85546875" bestFit="1" customWidth="1"/>
    <col min="947" max="947" width="7.85546875" bestFit="1" customWidth="1"/>
    <col min="949" max="949" width="8.42578125" bestFit="1" customWidth="1"/>
    <col min="950" max="950" width="6.85546875" bestFit="1" customWidth="1"/>
    <col min="951" max="951" width="7.85546875" bestFit="1" customWidth="1"/>
    <col min="952" max="952" width="4.85546875" bestFit="1" customWidth="1"/>
    <col min="953" max="953" width="6.85546875" bestFit="1" customWidth="1"/>
    <col min="954" max="954" width="7.85546875" bestFit="1" customWidth="1"/>
    <col min="955" max="955" width="4.85546875" bestFit="1" customWidth="1"/>
    <col min="956" max="957" width="7.85546875" bestFit="1" customWidth="1"/>
    <col min="958" max="958" width="4.85546875" bestFit="1" customWidth="1"/>
    <col min="959" max="960" width="7.85546875" bestFit="1" customWidth="1"/>
    <col min="962" max="962" width="8.42578125" bestFit="1" customWidth="1"/>
    <col min="963" max="963" width="6.85546875" bestFit="1" customWidth="1"/>
    <col min="964" max="964" width="7.85546875" bestFit="1" customWidth="1"/>
    <col min="966" max="966" width="8.42578125" bestFit="1" customWidth="1"/>
    <col min="967" max="968" width="7.85546875" bestFit="1" customWidth="1"/>
    <col min="970" max="970" width="8.42578125" bestFit="1" customWidth="1"/>
    <col min="971" max="971" width="6.85546875" bestFit="1" customWidth="1"/>
    <col min="972" max="972" width="7.85546875" bestFit="1" customWidth="1"/>
    <col min="974" max="974" width="8.42578125" bestFit="1" customWidth="1"/>
    <col min="975" max="975" width="6.85546875" bestFit="1" customWidth="1"/>
    <col min="976" max="976" width="7.85546875" bestFit="1" customWidth="1"/>
    <col min="978" max="979" width="8.42578125" bestFit="1" customWidth="1"/>
    <col min="980" max="980" width="6.85546875" bestFit="1" customWidth="1"/>
    <col min="981" max="981" width="4.5703125" bestFit="1" customWidth="1"/>
    <col min="982" max="983" width="6.85546875" bestFit="1" customWidth="1"/>
    <col min="984" max="984" width="4.85546875" bestFit="1" customWidth="1"/>
    <col min="985" max="985" width="6.85546875" bestFit="1" customWidth="1"/>
    <col min="986" max="986" width="7.85546875" bestFit="1" customWidth="1"/>
    <col min="987" max="987" width="4.85546875" bestFit="1" customWidth="1"/>
    <col min="988" max="988" width="6.85546875" bestFit="1" customWidth="1"/>
    <col min="989" max="989" width="7.85546875" bestFit="1" customWidth="1"/>
    <col min="990" max="990" width="4.85546875" bestFit="1" customWidth="1"/>
    <col min="991" max="991" width="7.85546875" bestFit="1" customWidth="1"/>
    <col min="992" max="992" width="4.85546875" bestFit="1" customWidth="1"/>
    <col min="993" max="993" width="7.85546875" bestFit="1" customWidth="1"/>
    <col min="994" max="994" width="4.85546875" bestFit="1" customWidth="1"/>
    <col min="995" max="996" width="7.85546875" bestFit="1" customWidth="1"/>
    <col min="997" max="997" width="4.85546875" bestFit="1" customWidth="1"/>
    <col min="998" max="999" width="7.85546875" bestFit="1" customWidth="1"/>
    <col min="1000" max="1000" width="4.85546875" bestFit="1" customWidth="1"/>
    <col min="1001" max="1002" width="7.85546875" bestFit="1" customWidth="1"/>
    <col min="1003" max="1003" width="4.85546875" bestFit="1" customWidth="1"/>
    <col min="1004" max="1005" width="7.85546875" bestFit="1" customWidth="1"/>
    <col min="1007" max="1007" width="8.42578125" bestFit="1" customWidth="1"/>
    <col min="1008" max="1009" width="6.85546875" bestFit="1" customWidth="1"/>
    <col min="1010" max="1010" width="4.85546875" bestFit="1" customWidth="1"/>
    <col min="1011" max="1011" width="6.85546875" bestFit="1" customWidth="1"/>
    <col min="1012" max="1012" width="7.85546875" bestFit="1" customWidth="1"/>
    <col min="1013" max="1013" width="4.85546875" bestFit="1" customWidth="1"/>
    <col min="1014" max="1015" width="7.85546875" bestFit="1" customWidth="1"/>
    <col min="1017" max="1017" width="8.42578125" bestFit="1" customWidth="1"/>
    <col min="1018" max="1018" width="6.85546875" bestFit="1" customWidth="1"/>
    <col min="1019" max="1019" width="7.85546875" bestFit="1" customWidth="1"/>
    <col min="1020" max="1020" width="4.85546875" bestFit="1" customWidth="1"/>
    <col min="1021" max="1022" width="7.85546875" bestFit="1" customWidth="1"/>
    <col min="1024" max="1024" width="8.42578125" bestFit="1" customWidth="1"/>
    <col min="1025" max="1026" width="7.85546875" bestFit="1" customWidth="1"/>
    <col min="1027" max="1027" width="4.85546875" bestFit="1" customWidth="1"/>
    <col min="1028" max="1028" width="6.85546875" bestFit="1" customWidth="1"/>
    <col min="1029" max="1029" width="7.85546875" bestFit="1" customWidth="1"/>
    <col min="1030" max="1030" width="4.85546875" bestFit="1" customWidth="1"/>
    <col min="1031" max="1032" width="7.85546875" bestFit="1" customWidth="1"/>
    <col min="1033" max="1033" width="4.85546875" bestFit="1" customWidth="1"/>
    <col min="1034" max="1035" width="7.85546875" bestFit="1" customWidth="1"/>
    <col min="1036" max="1036" width="4.85546875" bestFit="1" customWidth="1"/>
    <col min="1037" max="1038" width="7.85546875" bestFit="1" customWidth="1"/>
    <col min="1039" max="1039" width="4.85546875" bestFit="1" customWidth="1"/>
    <col min="1040" max="1040" width="6.85546875" bestFit="1" customWidth="1"/>
    <col min="1041" max="1041" width="4.85546875" bestFit="1" customWidth="1"/>
    <col min="1042" max="1043" width="7.85546875" bestFit="1" customWidth="1"/>
    <col min="1045" max="1045" width="8.42578125" bestFit="1" customWidth="1"/>
    <col min="1046" max="1047" width="6.85546875" bestFit="1" customWidth="1"/>
    <col min="1048" max="1048" width="4.85546875" bestFit="1" customWidth="1"/>
    <col min="1049" max="1049" width="6.85546875" bestFit="1" customWidth="1"/>
    <col min="1050" max="1050" width="7.85546875" bestFit="1" customWidth="1"/>
    <col min="1052" max="1053" width="8.42578125" bestFit="1" customWidth="1"/>
    <col min="1054" max="1054" width="6.85546875" bestFit="1" customWidth="1"/>
    <col min="1055" max="1055" width="4.85546875" bestFit="1" customWidth="1"/>
    <col min="1056" max="1056" width="6.85546875" bestFit="1" customWidth="1"/>
    <col min="1057" max="1057" width="7.85546875" bestFit="1" customWidth="1"/>
    <col min="1058" max="1058" width="4.85546875" bestFit="1" customWidth="1"/>
    <col min="1059" max="1059" width="6.85546875" bestFit="1" customWidth="1"/>
    <col min="1060" max="1060" width="7.85546875" bestFit="1" customWidth="1"/>
    <col min="1061" max="1061" width="4.85546875" bestFit="1" customWidth="1"/>
    <col min="1062" max="1063" width="7.85546875" bestFit="1" customWidth="1"/>
    <col min="1064" max="1064" width="4.85546875" bestFit="1" customWidth="1"/>
    <col min="1065" max="1065" width="7.85546875" bestFit="1" customWidth="1"/>
    <col min="1066" max="1066" width="4.85546875" bestFit="1" customWidth="1"/>
    <col min="1067" max="1068" width="7.85546875" bestFit="1" customWidth="1"/>
    <col min="1069" max="1069" width="4.85546875" bestFit="1" customWidth="1"/>
    <col min="1070" max="1070" width="6.85546875" bestFit="1" customWidth="1"/>
    <col min="1071" max="1071" width="7.85546875" bestFit="1" customWidth="1"/>
    <col min="1073" max="1073" width="8.42578125" bestFit="1" customWidth="1"/>
    <col min="1074" max="1074" width="6.85546875" bestFit="1" customWidth="1"/>
    <col min="1075" max="1075" width="7.85546875" bestFit="1" customWidth="1"/>
    <col min="1077" max="1077" width="8.42578125" bestFit="1" customWidth="1"/>
    <col min="1078" max="1078" width="6.85546875" bestFit="1" customWidth="1"/>
    <col min="1079" max="1079" width="4.5703125" bestFit="1" customWidth="1"/>
    <col min="1080" max="1081" width="6.85546875" bestFit="1" customWidth="1"/>
    <col min="1082" max="1082" width="4.85546875" bestFit="1" customWidth="1"/>
    <col min="1083" max="1083" width="6.85546875" bestFit="1" customWidth="1"/>
    <col min="1084" max="1084" width="7.85546875" bestFit="1" customWidth="1"/>
    <col min="1085" max="1085" width="4.85546875" bestFit="1" customWidth="1"/>
    <col min="1086" max="1086" width="6.85546875" bestFit="1" customWidth="1"/>
    <col min="1087" max="1087" width="7.85546875" bestFit="1" customWidth="1"/>
    <col min="1088" max="1088" width="4.85546875" bestFit="1" customWidth="1"/>
    <col min="1089" max="1090" width="7.85546875" bestFit="1" customWidth="1"/>
    <col min="1091" max="1091" width="4.85546875" bestFit="1" customWidth="1"/>
    <col min="1092" max="1092" width="6.85546875" bestFit="1" customWidth="1"/>
    <col min="1093" max="1093" width="7.85546875" bestFit="1" customWidth="1"/>
    <col min="1094" max="1094" width="4.85546875" bestFit="1" customWidth="1"/>
    <col min="1095" max="1096" width="7.85546875" bestFit="1" customWidth="1"/>
    <col min="1098" max="1099" width="8.42578125" bestFit="1" customWidth="1"/>
    <col min="1100" max="1100" width="6.85546875" bestFit="1" customWidth="1"/>
    <col min="1101" max="1101" width="4.85546875" bestFit="1" customWidth="1"/>
    <col min="1102" max="1102" width="6.85546875" bestFit="1" customWidth="1"/>
    <col min="1103" max="1103" width="7.85546875" bestFit="1" customWidth="1"/>
    <col min="1105" max="1105" width="8.42578125" bestFit="1" customWidth="1"/>
    <col min="1106" max="1106" width="6.85546875" bestFit="1" customWidth="1"/>
    <col min="1107" max="1107" width="7.85546875" bestFit="1" customWidth="1"/>
    <col min="1108" max="1108" width="4.85546875" bestFit="1" customWidth="1"/>
    <col min="1109" max="1110" width="7.85546875" bestFit="1" customWidth="1"/>
    <col min="1112" max="1112" width="8.42578125" bestFit="1" customWidth="1"/>
    <col min="1113" max="1113" width="6.85546875" bestFit="1" customWidth="1"/>
    <col min="1114" max="1114" width="7.85546875" bestFit="1" customWidth="1"/>
    <col min="1115" max="1115" width="4.85546875" bestFit="1" customWidth="1"/>
    <col min="1116" max="1116" width="6.85546875" bestFit="1" customWidth="1"/>
    <col min="1117" max="1117" width="7.85546875" bestFit="1" customWidth="1"/>
    <col min="1118" max="1118" width="4.85546875" bestFit="1" customWidth="1"/>
    <col min="1119" max="1119" width="6.85546875" bestFit="1" customWidth="1"/>
    <col min="1120" max="1120" width="7.85546875" bestFit="1" customWidth="1"/>
    <col min="1122" max="1122" width="8.42578125" bestFit="1" customWidth="1"/>
    <col min="1123" max="1123" width="6.85546875" bestFit="1" customWidth="1"/>
    <col min="1124" max="1124" width="7.85546875" bestFit="1" customWidth="1"/>
    <col min="1125" max="1125" width="4.85546875" bestFit="1" customWidth="1"/>
    <col min="1126" max="1126" width="6.85546875" bestFit="1" customWidth="1"/>
    <col min="1127" max="1127" width="7.85546875" bestFit="1" customWidth="1"/>
    <col min="1128" max="1128" width="4.85546875" bestFit="1" customWidth="1"/>
    <col min="1129" max="1129" width="6.85546875" bestFit="1" customWidth="1"/>
    <col min="1130" max="1130" width="7.85546875" bestFit="1" customWidth="1"/>
    <col min="1131" max="1131" width="4.85546875" bestFit="1" customWidth="1"/>
    <col min="1132" max="1132" width="6.85546875" bestFit="1" customWidth="1"/>
    <col min="1133" max="1133" width="4.85546875" bestFit="1" customWidth="1"/>
    <col min="1134" max="1135" width="7.85546875" bestFit="1" customWidth="1"/>
    <col min="1137" max="1137" width="8.42578125" bestFit="1" customWidth="1"/>
    <col min="1138" max="1138" width="6.85546875" bestFit="1" customWidth="1"/>
    <col min="1139" max="1139" width="7.85546875" bestFit="1" customWidth="1"/>
    <col min="1141" max="1141" width="8.42578125" bestFit="1" customWidth="1"/>
    <col min="1142" max="1142" width="6.85546875" bestFit="1" customWidth="1"/>
    <col min="1143" max="1143" width="7.85546875" bestFit="1" customWidth="1"/>
    <col min="1144" max="1144" width="4.85546875" bestFit="1" customWidth="1"/>
    <col min="1145" max="1145" width="6.85546875" bestFit="1" customWidth="1"/>
    <col min="1146" max="1146" width="7.85546875" bestFit="1" customWidth="1"/>
    <col min="1148" max="1148" width="8.42578125" bestFit="1" customWidth="1"/>
    <col min="1149" max="1149" width="6.85546875" bestFit="1" customWidth="1"/>
    <col min="1150" max="1150" width="7.85546875" bestFit="1" customWidth="1"/>
    <col min="1151" max="1151" width="4.85546875" bestFit="1" customWidth="1"/>
    <col min="1152" max="1152" width="6.85546875" bestFit="1" customWidth="1"/>
    <col min="1153" max="1153" width="7.85546875" bestFit="1" customWidth="1"/>
    <col min="1154" max="1154" width="4.85546875" bestFit="1" customWidth="1"/>
    <col min="1155" max="1155" width="6.85546875" bestFit="1" customWidth="1"/>
    <col min="1156" max="1156" width="7.85546875" bestFit="1" customWidth="1"/>
    <col min="1157" max="1157" width="4.85546875" bestFit="1" customWidth="1"/>
    <col min="1158" max="1159" width="7.85546875" bestFit="1" customWidth="1"/>
    <col min="1160" max="1160" width="4.85546875" bestFit="1" customWidth="1"/>
    <col min="1161" max="1161" width="7.85546875" bestFit="1" customWidth="1"/>
    <col min="1162" max="1162" width="4.85546875" bestFit="1" customWidth="1"/>
    <col min="1163" max="1164" width="7.85546875" bestFit="1" customWidth="1"/>
    <col min="1166" max="1166" width="8.42578125" bestFit="1" customWidth="1"/>
    <col min="1167" max="1168" width="7.85546875" bestFit="1" customWidth="1"/>
    <col min="1170" max="1170" width="8.42578125" bestFit="1" customWidth="1"/>
    <col min="1171" max="1171" width="6.85546875" bestFit="1" customWidth="1"/>
    <col min="1172" max="1172" width="7.85546875" bestFit="1" customWidth="1"/>
    <col min="1173" max="1173" width="4.85546875" bestFit="1" customWidth="1"/>
    <col min="1174" max="1174" width="6.85546875" bestFit="1" customWidth="1"/>
    <col min="1175" max="1175" width="7.85546875" bestFit="1" customWidth="1"/>
    <col min="1177" max="1177" width="8.42578125" bestFit="1" customWidth="1"/>
    <col min="1178" max="1178" width="6.85546875" bestFit="1" customWidth="1"/>
    <col min="1179" max="1179" width="7.85546875" bestFit="1" customWidth="1"/>
    <col min="1180" max="1180" width="4.85546875" bestFit="1" customWidth="1"/>
    <col min="1181" max="1181" width="6.85546875" bestFit="1" customWidth="1"/>
    <col min="1182" max="1182" width="7.85546875" bestFit="1" customWidth="1"/>
    <col min="1183" max="1183" width="4.85546875" bestFit="1" customWidth="1"/>
    <col min="1184" max="1185" width="7.85546875" bestFit="1" customWidth="1"/>
    <col min="1186" max="1186" width="4.85546875" bestFit="1" customWidth="1"/>
    <col min="1187" max="1187" width="6.85546875" bestFit="1" customWidth="1"/>
    <col min="1188" max="1188" width="7.85546875" bestFit="1" customWidth="1"/>
    <col min="1189" max="1189" width="4.85546875" bestFit="1" customWidth="1"/>
    <col min="1190" max="1190" width="6.85546875" bestFit="1" customWidth="1"/>
    <col min="1191" max="1191" width="7.85546875" bestFit="1" customWidth="1"/>
    <col min="1193" max="1193" width="8.42578125" bestFit="1" customWidth="1"/>
    <col min="1194" max="1194" width="6.85546875" bestFit="1" customWidth="1"/>
    <col min="1195" max="1195" width="7.85546875" bestFit="1" customWidth="1"/>
    <col min="1196" max="1196" width="4.85546875" bestFit="1" customWidth="1"/>
    <col min="1197" max="1197" width="6.85546875" bestFit="1" customWidth="1"/>
    <col min="1198" max="1198" width="7.85546875" bestFit="1" customWidth="1"/>
    <col min="1200" max="1200" width="8.42578125" bestFit="1" customWidth="1"/>
    <col min="1201" max="1202" width="7.85546875" bestFit="1" customWidth="1"/>
    <col min="1203" max="1203" width="4.85546875" bestFit="1" customWidth="1"/>
    <col min="1204" max="1205" width="7.85546875" bestFit="1" customWidth="1"/>
    <col min="1207" max="1207" width="8.42578125" bestFit="1" customWidth="1"/>
    <col min="1208" max="1209" width="7.85546875" bestFit="1" customWidth="1"/>
    <col min="1211" max="1211" width="8.42578125" bestFit="1" customWidth="1"/>
    <col min="1212" max="1212" width="6.85546875" bestFit="1" customWidth="1"/>
    <col min="1213" max="1213" width="7.85546875" bestFit="1" customWidth="1"/>
    <col min="1214" max="1214" width="4.85546875" bestFit="1" customWidth="1"/>
    <col min="1215" max="1215" width="6.85546875" bestFit="1" customWidth="1"/>
    <col min="1216" max="1216" width="7.85546875" bestFit="1" customWidth="1"/>
    <col min="1217" max="1217" width="4.85546875" bestFit="1" customWidth="1"/>
    <col min="1218" max="1218" width="7.85546875" bestFit="1" customWidth="1"/>
    <col min="1219" max="1219" width="4.85546875" bestFit="1" customWidth="1"/>
    <col min="1220" max="1221" width="7.85546875" bestFit="1" customWidth="1"/>
    <col min="1223" max="1223" width="8.42578125" bestFit="1" customWidth="1"/>
    <col min="1224" max="1224" width="6.85546875" bestFit="1" customWidth="1"/>
    <col min="1225" max="1225" width="7.85546875" bestFit="1" customWidth="1"/>
    <col min="1226" max="1226" width="4.85546875" bestFit="1" customWidth="1"/>
    <col min="1227" max="1227" width="6.85546875" bestFit="1" customWidth="1"/>
    <col min="1228" max="1228" width="7.85546875" bestFit="1" customWidth="1"/>
    <col min="1230" max="1230" width="8.42578125" bestFit="1" customWidth="1"/>
    <col min="1231" max="1232" width="7.85546875" bestFit="1" customWidth="1"/>
    <col min="1234" max="1234" width="8.42578125" bestFit="1" customWidth="1"/>
    <col min="1235" max="1235" width="6.85546875" bestFit="1" customWidth="1"/>
    <col min="1236" max="1236" width="7.85546875" bestFit="1" customWidth="1"/>
    <col min="1237" max="1237" width="4.85546875" bestFit="1" customWidth="1"/>
    <col min="1238" max="1238" width="6.85546875" bestFit="1" customWidth="1"/>
    <col min="1239" max="1239" width="7.85546875" bestFit="1" customWidth="1"/>
    <col min="1240" max="1240" width="4.85546875" bestFit="1" customWidth="1"/>
    <col min="1241" max="1241" width="6.85546875" bestFit="1" customWidth="1"/>
    <col min="1242" max="1242" width="7.85546875" bestFit="1" customWidth="1"/>
    <col min="1243" max="1243" width="4.85546875" bestFit="1" customWidth="1"/>
    <col min="1244" max="1244" width="7.85546875" bestFit="1" customWidth="1"/>
    <col min="1245" max="1245" width="4.85546875" bestFit="1" customWidth="1"/>
    <col min="1246" max="1247" width="7.85546875" bestFit="1" customWidth="1"/>
    <col min="1248" max="1248" width="4.85546875" bestFit="1" customWidth="1"/>
    <col min="1249" max="1250" width="7.85546875" bestFit="1" customWidth="1"/>
    <col min="1252" max="1252" width="8.42578125" bestFit="1" customWidth="1"/>
    <col min="1253" max="1253" width="6.85546875" bestFit="1" customWidth="1"/>
    <col min="1254" max="1254" width="7.85546875" bestFit="1" customWidth="1"/>
    <col min="1256" max="1256" width="8.42578125" bestFit="1" customWidth="1"/>
    <col min="1257" max="1257" width="6.85546875" bestFit="1" customWidth="1"/>
    <col min="1258" max="1258" width="7.85546875" bestFit="1" customWidth="1"/>
    <col min="1259" max="1259" width="4.85546875" bestFit="1" customWidth="1"/>
    <col min="1260" max="1260" width="6.85546875" bestFit="1" customWidth="1"/>
    <col min="1261" max="1261" width="7.85546875" bestFit="1" customWidth="1"/>
    <col min="1262" max="1262" width="4.85546875" bestFit="1" customWidth="1"/>
    <col min="1263" max="1264" width="7.85546875" bestFit="1" customWidth="1"/>
    <col min="1266" max="1266" width="8.42578125" bestFit="1" customWidth="1"/>
    <col min="1267" max="1267" width="6.85546875" bestFit="1" customWidth="1"/>
    <col min="1268" max="1268" width="7.85546875" bestFit="1" customWidth="1"/>
    <col min="1270" max="1270" width="8.42578125" bestFit="1" customWidth="1"/>
    <col min="1271" max="1272" width="7.85546875" bestFit="1" customWidth="1"/>
    <col min="1274" max="1274" width="8.42578125" bestFit="1" customWidth="1"/>
    <col min="1275" max="1276" width="6.85546875" bestFit="1" customWidth="1"/>
    <col min="1278" max="1278" width="8.42578125" bestFit="1" customWidth="1"/>
    <col min="1279" max="1280" width="7.85546875" bestFit="1" customWidth="1"/>
    <col min="1282" max="1282" width="8.42578125" bestFit="1" customWidth="1"/>
    <col min="1283" max="1283" width="6.85546875" bestFit="1" customWidth="1"/>
    <col min="1284" max="1284" width="7.85546875" bestFit="1" customWidth="1"/>
    <col min="1286" max="1286" width="8.42578125" bestFit="1" customWidth="1"/>
    <col min="1287" max="1288" width="7.85546875" bestFit="1" customWidth="1"/>
    <col min="1290" max="1290" width="8.42578125" bestFit="1" customWidth="1"/>
    <col min="1291" max="1291" width="6.85546875" bestFit="1" customWidth="1"/>
    <col min="1292" max="1292" width="7.85546875" bestFit="1" customWidth="1"/>
    <col min="1293" max="1293" width="4.85546875" bestFit="1" customWidth="1"/>
    <col min="1294" max="1295" width="7.85546875" bestFit="1" customWidth="1"/>
    <col min="1297" max="1297" width="8.42578125" bestFit="1" customWidth="1"/>
    <col min="1298" max="1299" width="7.85546875" bestFit="1" customWidth="1"/>
    <col min="1301" max="1301" width="8.42578125" bestFit="1" customWidth="1"/>
    <col min="1302" max="1302" width="6.85546875" bestFit="1" customWidth="1"/>
    <col min="1303" max="1303" width="4.85546875" bestFit="1" customWidth="1"/>
    <col min="1304" max="1305" width="7.85546875" bestFit="1" customWidth="1"/>
    <col min="1306" max="1306" width="4.85546875" bestFit="1" customWidth="1"/>
    <col min="1307" max="1308" width="7.85546875" bestFit="1" customWidth="1"/>
    <col min="1310" max="1310" width="8.42578125" bestFit="1" customWidth="1"/>
    <col min="1311" max="1312" width="7.85546875" bestFit="1" customWidth="1"/>
    <col min="1314" max="1314" width="8.42578125" bestFit="1" customWidth="1"/>
    <col min="1315" max="1315" width="6.85546875" bestFit="1" customWidth="1"/>
    <col min="1316" max="1316" width="7.85546875" bestFit="1" customWidth="1"/>
    <col min="1318" max="1318" width="8.42578125" bestFit="1" customWidth="1"/>
    <col min="1319" max="1319" width="6.85546875" bestFit="1" customWidth="1"/>
    <col min="1320" max="1320" width="7.85546875" bestFit="1" customWidth="1"/>
    <col min="1322" max="1322" width="8.42578125" bestFit="1" customWidth="1"/>
    <col min="1323" max="1324" width="6.85546875" bestFit="1" customWidth="1"/>
    <col min="1325" max="1325" width="4.85546875" bestFit="1" customWidth="1"/>
    <col min="1326" max="1326" width="6.85546875" bestFit="1" customWidth="1"/>
    <col min="1327" max="1327" width="7.85546875" bestFit="1" customWidth="1"/>
    <col min="1329" max="1329" width="8.42578125" bestFit="1" customWidth="1"/>
    <col min="1330" max="1330" width="6.85546875" bestFit="1" customWidth="1"/>
    <col min="1331" max="1331" width="7.85546875" bestFit="1" customWidth="1"/>
    <col min="1332" max="1332" width="4.85546875" bestFit="1" customWidth="1"/>
    <col min="1333" max="1333" width="6.85546875" bestFit="1" customWidth="1"/>
    <col min="1334" max="1334" width="7.85546875" bestFit="1" customWidth="1"/>
    <col min="1336" max="1336" width="8.42578125" bestFit="1" customWidth="1"/>
    <col min="1337" max="1338" width="7.85546875" bestFit="1" customWidth="1"/>
    <col min="1340" max="1340" width="8.42578125" bestFit="1" customWidth="1"/>
    <col min="1341" max="1341" width="6.85546875" bestFit="1" customWidth="1"/>
    <col min="1342" max="1342" width="7.85546875" bestFit="1" customWidth="1"/>
    <col min="1344" max="1344" width="8.42578125" bestFit="1" customWidth="1"/>
    <col min="1345" max="1346" width="7.85546875" bestFit="1" customWidth="1"/>
    <col min="1348" max="1348" width="8.42578125" bestFit="1" customWidth="1"/>
    <col min="1349" max="1349" width="6.85546875" bestFit="1" customWidth="1"/>
    <col min="1350" max="1350" width="7.85546875" bestFit="1" customWidth="1"/>
    <col min="1352" max="1352" width="8.42578125" bestFit="1" customWidth="1"/>
    <col min="1353" max="1354" width="7.85546875" bestFit="1" customWidth="1"/>
    <col min="1356" max="1356" width="8.42578125" bestFit="1" customWidth="1"/>
    <col min="1357" max="1357" width="6.85546875" bestFit="1" customWidth="1"/>
    <col min="1358" max="1358" width="7.85546875" bestFit="1" customWidth="1"/>
    <col min="1360" max="1360" width="8.42578125" bestFit="1" customWidth="1"/>
    <col min="1361" max="1362" width="7.85546875" bestFit="1" customWidth="1"/>
    <col min="1364" max="1364" width="8.42578125" bestFit="1" customWidth="1"/>
    <col min="1365" max="1366" width="7.85546875" bestFit="1" customWidth="1"/>
    <col min="1368" max="1368" width="12.5703125" bestFit="1" customWidth="1"/>
  </cols>
  <sheetData>
    <row r="1" spans="2:38" ht="28.5" customHeight="1" x14ac:dyDescent="0.35">
      <c r="B1" s="12"/>
      <c r="C1" s="13"/>
      <c r="D1" s="14"/>
      <c r="E1" s="14"/>
      <c r="F1" s="15"/>
      <c r="G1" s="15"/>
      <c r="H1" s="15"/>
      <c r="I1" s="15"/>
      <c r="M1" s="15"/>
      <c r="N1" s="16"/>
      <c r="O1" s="16"/>
      <c r="P1" s="16"/>
      <c r="Q1" s="16"/>
      <c r="R1" s="16"/>
      <c r="S1" s="16"/>
      <c r="T1" s="16"/>
      <c r="U1" s="16"/>
      <c r="V1" s="16"/>
      <c r="AB1" s="17"/>
      <c r="AD1" s="16"/>
      <c r="AE1" s="16"/>
    </row>
    <row r="2" spans="2:38" ht="41.25" customHeight="1" x14ac:dyDescent="0.4">
      <c r="B2" s="18" t="s">
        <v>296</v>
      </c>
      <c r="C2" s="19" t="s">
        <v>297</v>
      </c>
      <c r="D2" s="19" t="s">
        <v>298</v>
      </c>
      <c r="E2" s="13"/>
      <c r="F2" s="15"/>
      <c r="G2" s="15"/>
      <c r="H2" s="20" t="s">
        <v>299</v>
      </c>
      <c r="I2" s="21"/>
      <c r="J2" s="21"/>
      <c r="K2" s="21"/>
      <c r="L2" s="21"/>
      <c r="M2" s="21"/>
      <c r="N2" s="21"/>
      <c r="O2" s="21"/>
      <c r="P2" s="22"/>
      <c r="Q2" s="22"/>
      <c r="R2" s="22"/>
      <c r="S2" s="22"/>
      <c r="T2" s="22"/>
      <c r="U2" s="22"/>
      <c r="V2" s="16"/>
      <c r="X2" s="23" t="s">
        <v>300</v>
      </c>
      <c r="Y2" s="23" t="s">
        <v>301</v>
      </c>
      <c r="Z2" s="23" t="s">
        <v>302</v>
      </c>
      <c r="AB2" s="17"/>
      <c r="AD2" s="91" t="s">
        <v>303</v>
      </c>
      <c r="AE2" s="92"/>
      <c r="AF2" s="92"/>
      <c r="AG2" s="92"/>
      <c r="AH2" s="92"/>
    </row>
    <row r="3" spans="2:38" x14ac:dyDescent="0.25">
      <c r="C3" s="10" t="s">
        <v>304</v>
      </c>
      <c r="H3" s="10" t="s">
        <v>295</v>
      </c>
      <c r="I3" s="10" t="s">
        <v>306</v>
      </c>
      <c r="L3"/>
      <c r="M3"/>
      <c r="T3" s="22"/>
      <c r="U3" s="22"/>
      <c r="W3"/>
      <c r="X3"/>
      <c r="Y3" s="10" t="s">
        <v>304</v>
      </c>
      <c r="Z3"/>
      <c r="AA3"/>
      <c r="AB3"/>
      <c r="AC3"/>
      <c r="AD3" s="16"/>
      <c r="AE3" s="16"/>
    </row>
    <row r="4" spans="2:38" ht="30" x14ac:dyDescent="0.25">
      <c r="B4" s="10" t="s">
        <v>293</v>
      </c>
      <c r="C4" t="s">
        <v>305</v>
      </c>
      <c r="D4" t="s">
        <v>307</v>
      </c>
      <c r="H4" s="10" t="s">
        <v>293</v>
      </c>
      <c r="I4">
        <v>1</v>
      </c>
      <c r="J4">
        <v>2</v>
      </c>
      <c r="K4">
        <v>3</v>
      </c>
      <c r="L4">
        <v>4</v>
      </c>
      <c r="M4">
        <v>5</v>
      </c>
      <c r="N4">
        <v>6</v>
      </c>
      <c r="O4">
        <v>7</v>
      </c>
      <c r="P4">
        <v>8</v>
      </c>
      <c r="Q4">
        <v>9</v>
      </c>
      <c r="R4">
        <v>10</v>
      </c>
      <c r="S4" t="s">
        <v>294</v>
      </c>
      <c r="T4" s="22" t="s">
        <v>297</v>
      </c>
      <c r="U4" s="22" t="s">
        <v>298</v>
      </c>
      <c r="W4"/>
      <c r="X4" s="10" t="s">
        <v>293</v>
      </c>
      <c r="Y4" t="s">
        <v>308</v>
      </c>
      <c r="Z4" t="s">
        <v>309</v>
      </c>
      <c r="AA4"/>
      <c r="AB4"/>
      <c r="AC4"/>
      <c r="AD4" s="24" t="s">
        <v>310</v>
      </c>
      <c r="AE4" s="24" t="s">
        <v>311</v>
      </c>
      <c r="AF4" s="25" t="s">
        <v>312</v>
      </c>
      <c r="AG4" s="25" t="s">
        <v>313</v>
      </c>
      <c r="AH4" s="25" t="s">
        <v>314</v>
      </c>
    </row>
    <row r="5" spans="2:38" x14ac:dyDescent="0.25">
      <c r="B5" s="52" t="s">
        <v>211</v>
      </c>
      <c r="C5">
        <v>10</v>
      </c>
      <c r="D5" s="16">
        <v>5.5555555555555552E-2</v>
      </c>
      <c r="E5" s="16"/>
      <c r="H5" s="52" t="s">
        <v>237</v>
      </c>
      <c r="L5"/>
      <c r="M5"/>
      <c r="O5">
        <v>1</v>
      </c>
      <c r="S5">
        <v>1</v>
      </c>
      <c r="T5" s="26">
        <f>(COUNT(I5:R5)/10)</f>
        <v>0.1</v>
      </c>
      <c r="U5" s="27">
        <f t="shared" ref="U5:U49" si="0">T5/T$49</f>
        <v>9.803921568627456E-3</v>
      </c>
      <c r="W5"/>
      <c r="X5" s="11" t="s">
        <v>237</v>
      </c>
      <c r="Y5" s="28">
        <v>2.8472819319140072E-2</v>
      </c>
      <c r="Z5" s="16">
        <v>6.1725612470147039E-3</v>
      </c>
      <c r="AA5"/>
      <c r="AB5" s="29"/>
      <c r="AC5"/>
      <c r="AD5" s="56" t="s">
        <v>211</v>
      </c>
      <c r="AE5" s="30">
        <f>VLOOKUP(AD5,$B$5:$D$49,3,FALSE)</f>
        <v>5.5555555555555552E-2</v>
      </c>
      <c r="AF5" s="27">
        <f>VLOOKUP(AD5,H$5:U$49,14,FALSE)</f>
        <v>4.9019607843137275E-2</v>
      </c>
      <c r="AG5" s="27">
        <f>VLOOKUP(AD5,$X$5:$Z$49,3,FALSE)</f>
        <v>3.5807928318518922E-2</v>
      </c>
      <c r="AH5" s="30">
        <f>AE5+AF5+AG5</f>
        <v>0.14038309171721175</v>
      </c>
      <c r="AJ5" s="31"/>
      <c r="AK5" s="32"/>
      <c r="AL5" s="31"/>
    </row>
    <row r="6" spans="2:38" x14ac:dyDescent="0.25">
      <c r="B6" s="52" t="s">
        <v>212</v>
      </c>
      <c r="C6">
        <v>2</v>
      </c>
      <c r="D6" s="16">
        <v>1.1111111111111112E-2</v>
      </c>
      <c r="E6" s="16"/>
      <c r="H6" s="52" t="s">
        <v>239</v>
      </c>
      <c r="L6"/>
      <c r="M6"/>
      <c r="O6">
        <v>1</v>
      </c>
      <c r="Q6">
        <v>1</v>
      </c>
      <c r="R6">
        <v>5</v>
      </c>
      <c r="S6">
        <v>7</v>
      </c>
      <c r="T6" s="26">
        <f t="shared" ref="T6:T48" si="1">(COUNT(I6:R6)/10)</f>
        <v>0.3</v>
      </c>
      <c r="U6" s="27">
        <f t="shared" si="0"/>
        <v>2.9411764705882363E-2</v>
      </c>
      <c r="W6"/>
      <c r="X6" s="11" t="s">
        <v>239</v>
      </c>
      <c r="Y6" s="28">
        <v>0.17872105390825521</v>
      </c>
      <c r="Z6" s="16">
        <v>3.8744552796643794E-2</v>
      </c>
      <c r="AA6"/>
      <c r="AB6"/>
      <c r="AC6"/>
      <c r="AD6" s="57" t="s">
        <v>212</v>
      </c>
      <c r="AE6" s="30">
        <f t="shared" ref="AE6:AE48" si="2">VLOOKUP(AD6,$B$5:$D$49,3,FALSE)</f>
        <v>1.1111111111111112E-2</v>
      </c>
      <c r="AF6" s="27">
        <f t="shared" ref="AF6:AF48" si="3">VLOOKUP(AD6,H$5:U$49,14,FALSE)</f>
        <v>9.803921568627456E-3</v>
      </c>
      <c r="AG6" s="27">
        <f t="shared" ref="AG6:AG48" si="4">VLOOKUP(AD6,$X$5:$Z$49,3,FALSE)</f>
        <v>1.2317520207849354E-2</v>
      </c>
      <c r="AH6" s="30">
        <f t="shared" ref="AH6:AH48" si="5">AE6+AF6+AG6</f>
        <v>3.3232552887587918E-2</v>
      </c>
      <c r="AJ6" s="31"/>
      <c r="AK6" s="32"/>
      <c r="AL6" s="31"/>
    </row>
    <row r="7" spans="2:38" x14ac:dyDescent="0.25">
      <c r="B7" s="52" t="s">
        <v>213</v>
      </c>
      <c r="C7">
        <v>8</v>
      </c>
      <c r="D7" s="16">
        <v>4.4444444444444446E-2</v>
      </c>
      <c r="E7" s="16"/>
      <c r="H7" s="52" t="s">
        <v>227</v>
      </c>
      <c r="K7">
        <v>1</v>
      </c>
      <c r="L7">
        <v>2</v>
      </c>
      <c r="M7">
        <v>2</v>
      </c>
      <c r="P7">
        <v>2</v>
      </c>
      <c r="Q7">
        <v>1</v>
      </c>
      <c r="S7">
        <v>8</v>
      </c>
      <c r="T7" s="26">
        <f t="shared" si="1"/>
        <v>0.5</v>
      </c>
      <c r="U7" s="27">
        <f t="shared" si="0"/>
        <v>4.9019607843137275E-2</v>
      </c>
      <c r="W7"/>
      <c r="X7" s="11" t="s">
        <v>227</v>
      </c>
      <c r="Y7" s="28">
        <v>0.23927950975472145</v>
      </c>
      <c r="Z7" s="16">
        <v>5.1872890161032269E-2</v>
      </c>
      <c r="AA7"/>
      <c r="AB7"/>
      <c r="AC7"/>
      <c r="AD7" s="56" t="s">
        <v>213</v>
      </c>
      <c r="AE7" s="30">
        <f t="shared" si="2"/>
        <v>4.4444444444444446E-2</v>
      </c>
      <c r="AF7" s="27">
        <f t="shared" si="3"/>
        <v>5.8823529411764726E-2</v>
      </c>
      <c r="AG7" s="27">
        <f t="shared" si="4"/>
        <v>1.1146148188083292E-2</v>
      </c>
      <c r="AH7" s="30">
        <f t="shared" si="5"/>
        <v>0.11441412204429247</v>
      </c>
      <c r="AJ7" s="31"/>
      <c r="AK7" s="32"/>
      <c r="AL7" s="31"/>
    </row>
    <row r="8" spans="2:38" x14ac:dyDescent="0.25">
      <c r="B8" s="52" t="s">
        <v>214</v>
      </c>
      <c r="C8">
        <v>24</v>
      </c>
      <c r="D8" s="16">
        <v>0.13333333333333333</v>
      </c>
      <c r="E8" s="16"/>
      <c r="H8" s="52" t="s">
        <v>230</v>
      </c>
      <c r="L8"/>
      <c r="M8">
        <v>1</v>
      </c>
      <c r="N8">
        <v>1</v>
      </c>
      <c r="S8">
        <v>2</v>
      </c>
      <c r="T8" s="26">
        <f t="shared" si="1"/>
        <v>0.2</v>
      </c>
      <c r="U8" s="27">
        <f t="shared" si="0"/>
        <v>1.9607843137254912E-2</v>
      </c>
      <c r="W8"/>
      <c r="X8" s="11" t="s">
        <v>230</v>
      </c>
      <c r="Y8" s="28">
        <v>0.46648711707592244</v>
      </c>
      <c r="Z8" s="16">
        <v>0.10112873856361806</v>
      </c>
      <c r="AA8"/>
      <c r="AB8"/>
      <c r="AC8"/>
      <c r="AD8" s="58" t="s">
        <v>337</v>
      </c>
      <c r="AE8" s="30">
        <f t="shared" si="2"/>
        <v>5.5555555555555558E-3</v>
      </c>
      <c r="AF8" s="27">
        <f t="shared" si="3"/>
        <v>9.803921568627456E-3</v>
      </c>
      <c r="AG8" s="27">
        <f t="shared" si="4"/>
        <v>1.5021681682051582E-2</v>
      </c>
      <c r="AH8" s="30">
        <f t="shared" si="5"/>
        <v>3.0381158806234591E-2</v>
      </c>
      <c r="AJ8" s="31"/>
      <c r="AK8" s="32"/>
      <c r="AL8" s="31"/>
    </row>
    <row r="9" spans="2:38" x14ac:dyDescent="0.25">
      <c r="B9" s="52" t="s">
        <v>215</v>
      </c>
      <c r="C9">
        <v>5</v>
      </c>
      <c r="D9" s="16">
        <v>2.7777777777777776E-2</v>
      </c>
      <c r="E9" s="16"/>
      <c r="H9" s="52" t="s">
        <v>217</v>
      </c>
      <c r="I9">
        <v>1</v>
      </c>
      <c r="L9"/>
      <c r="M9"/>
      <c r="N9">
        <v>1</v>
      </c>
      <c r="O9">
        <v>1</v>
      </c>
      <c r="P9">
        <v>1</v>
      </c>
      <c r="Q9">
        <v>1</v>
      </c>
      <c r="R9">
        <v>2</v>
      </c>
      <c r="S9">
        <v>7</v>
      </c>
      <c r="T9" s="26">
        <f t="shared" si="1"/>
        <v>0.6</v>
      </c>
      <c r="U9" s="27">
        <f t="shared" si="0"/>
        <v>5.8823529411764726E-2</v>
      </c>
      <c r="W9"/>
      <c r="X9" s="11" t="s">
        <v>217</v>
      </c>
      <c r="Y9" s="28">
        <v>2.9805741967534695E-2</v>
      </c>
      <c r="Z9" s="16">
        <v>6.4615226804621501E-3</v>
      </c>
      <c r="AA9"/>
      <c r="AB9"/>
      <c r="AC9"/>
      <c r="AD9" s="56" t="s">
        <v>214</v>
      </c>
      <c r="AE9" s="30">
        <f t="shared" si="2"/>
        <v>0.13333333333333333</v>
      </c>
      <c r="AF9" s="27">
        <f t="shared" si="3"/>
        <v>6.8627450980392177E-2</v>
      </c>
      <c r="AG9" s="27">
        <f t="shared" si="4"/>
        <v>7.6127105284590532E-2</v>
      </c>
      <c r="AH9" s="30">
        <f t="shared" si="5"/>
        <v>0.27808788959831604</v>
      </c>
      <c r="AJ9" s="31"/>
      <c r="AK9" s="32"/>
      <c r="AL9" s="31"/>
    </row>
    <row r="10" spans="2:38" x14ac:dyDescent="0.25">
      <c r="B10" s="52" t="s">
        <v>216</v>
      </c>
      <c r="C10">
        <v>10</v>
      </c>
      <c r="D10" s="16">
        <v>5.5555555555555552E-2</v>
      </c>
      <c r="E10" s="16"/>
      <c r="H10" s="52" t="s">
        <v>236</v>
      </c>
      <c r="L10"/>
      <c r="M10"/>
      <c r="O10">
        <v>2</v>
      </c>
      <c r="Q10">
        <v>1</v>
      </c>
      <c r="R10">
        <v>6</v>
      </c>
      <c r="S10">
        <v>9</v>
      </c>
      <c r="T10" s="26">
        <f t="shared" si="1"/>
        <v>0.3</v>
      </c>
      <c r="U10" s="27">
        <f t="shared" si="0"/>
        <v>2.9411764705882363E-2</v>
      </c>
      <c r="W10"/>
      <c r="X10" s="11" t="s">
        <v>236</v>
      </c>
      <c r="Y10" s="28">
        <v>1.6506357035418195E-2</v>
      </c>
      <c r="Z10" s="16">
        <v>3.5783776318111379E-3</v>
      </c>
      <c r="AA10"/>
      <c r="AB10"/>
      <c r="AC10"/>
      <c r="AD10" s="57" t="s">
        <v>215</v>
      </c>
      <c r="AE10" s="30">
        <f t="shared" si="2"/>
        <v>2.7777777777777776E-2</v>
      </c>
      <c r="AF10" s="27">
        <f t="shared" si="3"/>
        <v>3.9215686274509824E-2</v>
      </c>
      <c r="AG10" s="27">
        <f t="shared" si="4"/>
        <v>6.9424062600052898E-3</v>
      </c>
      <c r="AH10" s="30">
        <f t="shared" si="5"/>
        <v>7.3935870312292887E-2</v>
      </c>
      <c r="AJ10" s="31"/>
      <c r="AK10" s="32"/>
      <c r="AL10" s="31"/>
    </row>
    <row r="11" spans="2:38" x14ac:dyDescent="0.25">
      <c r="B11" s="52" t="s">
        <v>217</v>
      </c>
      <c r="C11">
        <v>7</v>
      </c>
      <c r="D11" s="16">
        <v>3.888888888888889E-2</v>
      </c>
      <c r="E11" s="16"/>
      <c r="H11" s="52" t="s">
        <v>213</v>
      </c>
      <c r="I11">
        <v>1</v>
      </c>
      <c r="J11">
        <v>2</v>
      </c>
      <c r="L11"/>
      <c r="M11"/>
      <c r="O11">
        <v>1</v>
      </c>
      <c r="P11">
        <v>1</v>
      </c>
      <c r="Q11">
        <v>2</v>
      </c>
      <c r="R11">
        <v>1</v>
      </c>
      <c r="S11">
        <v>8</v>
      </c>
      <c r="T11" s="26">
        <f t="shared" si="1"/>
        <v>0.6</v>
      </c>
      <c r="U11" s="27">
        <f t="shared" si="0"/>
        <v>5.8823529411764726E-2</v>
      </c>
      <c r="W11"/>
      <c r="X11" s="11" t="s">
        <v>213</v>
      </c>
      <c r="Y11" s="28">
        <v>5.1415004365836799E-2</v>
      </c>
      <c r="Z11" s="16">
        <v>1.1146148188083292E-2</v>
      </c>
      <c r="AA11"/>
      <c r="AB11"/>
      <c r="AC11"/>
      <c r="AD11" s="56" t="s">
        <v>216</v>
      </c>
      <c r="AE11" s="30">
        <f t="shared" si="2"/>
        <v>5.5555555555555552E-2</v>
      </c>
      <c r="AF11" s="27">
        <f t="shared" si="3"/>
        <v>5.8823529411764726E-2</v>
      </c>
      <c r="AG11" s="27">
        <f t="shared" si="4"/>
        <v>4.32294930151811E-2</v>
      </c>
      <c r="AH11" s="30">
        <f t="shared" si="5"/>
        <v>0.15760857798250139</v>
      </c>
      <c r="AJ11" s="31"/>
      <c r="AK11" s="32"/>
      <c r="AL11" s="31"/>
    </row>
    <row r="12" spans="2:38" x14ac:dyDescent="0.25">
      <c r="B12" s="52" t="s">
        <v>218</v>
      </c>
      <c r="C12">
        <v>1</v>
      </c>
      <c r="D12" s="16">
        <v>5.5555555555555558E-3</v>
      </c>
      <c r="E12" s="16"/>
      <c r="H12" s="52" t="s">
        <v>224</v>
      </c>
      <c r="K12">
        <v>1</v>
      </c>
      <c r="L12"/>
      <c r="M12">
        <v>2</v>
      </c>
      <c r="N12">
        <v>3</v>
      </c>
      <c r="S12">
        <v>6</v>
      </c>
      <c r="T12" s="26">
        <f t="shared" si="1"/>
        <v>0.3</v>
      </c>
      <c r="U12" s="27">
        <f t="shared" si="0"/>
        <v>2.9411764705882363E-2</v>
      </c>
      <c r="W12"/>
      <c r="X12" s="11" t="s">
        <v>224</v>
      </c>
      <c r="Y12" s="28">
        <v>1.1378543923940421</v>
      </c>
      <c r="Z12" s="16">
        <v>0.24667300587671651</v>
      </c>
      <c r="AA12"/>
      <c r="AB12"/>
      <c r="AC12"/>
      <c r="AD12" s="57" t="s">
        <v>217</v>
      </c>
      <c r="AE12" s="30">
        <f t="shared" si="2"/>
        <v>3.888888888888889E-2</v>
      </c>
      <c r="AF12" s="27">
        <f t="shared" si="3"/>
        <v>5.8823529411764726E-2</v>
      </c>
      <c r="AG12" s="27">
        <f t="shared" si="4"/>
        <v>6.4615226804621501E-3</v>
      </c>
      <c r="AH12" s="30">
        <f t="shared" si="5"/>
        <v>0.10417394098111576</v>
      </c>
      <c r="AJ12" s="31"/>
      <c r="AK12" s="32"/>
      <c r="AL12" s="31"/>
    </row>
    <row r="13" spans="2:38" x14ac:dyDescent="0.25">
      <c r="B13" s="52" t="s">
        <v>219</v>
      </c>
      <c r="C13">
        <v>1</v>
      </c>
      <c r="D13" s="16">
        <v>5.5555555555555558E-3</v>
      </c>
      <c r="E13" s="16"/>
      <c r="H13" s="52" t="s">
        <v>216</v>
      </c>
      <c r="I13">
        <v>1</v>
      </c>
      <c r="J13">
        <v>3</v>
      </c>
      <c r="K13">
        <v>2</v>
      </c>
      <c r="L13">
        <v>1</v>
      </c>
      <c r="M13"/>
      <c r="O13">
        <v>1</v>
      </c>
      <c r="R13">
        <v>2</v>
      </c>
      <c r="S13">
        <v>10</v>
      </c>
      <c r="T13" s="26">
        <f t="shared" si="1"/>
        <v>0.6</v>
      </c>
      <c r="U13" s="27">
        <f t="shared" si="0"/>
        <v>5.8823529411764726E-2</v>
      </c>
      <c r="W13"/>
      <c r="X13" s="11" t="s">
        <v>216</v>
      </c>
      <c r="Y13" s="28">
        <v>0.19940920707341298</v>
      </c>
      <c r="Z13" s="16">
        <v>4.32294930151811E-2</v>
      </c>
      <c r="AA13"/>
      <c r="AB13"/>
      <c r="AC13"/>
      <c r="AD13" s="56" t="s">
        <v>218</v>
      </c>
      <c r="AE13" s="30">
        <f t="shared" si="2"/>
        <v>5.5555555555555558E-3</v>
      </c>
      <c r="AF13" s="27">
        <f t="shared" si="3"/>
        <v>9.803921568627456E-3</v>
      </c>
      <c r="AG13" s="27">
        <f t="shared" si="4"/>
        <v>4.3128572156335274E-5</v>
      </c>
      <c r="AH13" s="30">
        <f t="shared" si="5"/>
        <v>1.5402605696339347E-2</v>
      </c>
      <c r="AJ13" s="31"/>
      <c r="AK13" s="32"/>
      <c r="AL13" s="31"/>
    </row>
    <row r="14" spans="2:38" x14ac:dyDescent="0.25">
      <c r="B14" s="52" t="s">
        <v>220</v>
      </c>
      <c r="C14">
        <v>4</v>
      </c>
      <c r="D14" s="16">
        <v>2.2222222222222223E-2</v>
      </c>
      <c r="E14" s="16"/>
      <c r="H14" s="52" t="s">
        <v>214</v>
      </c>
      <c r="I14">
        <v>1</v>
      </c>
      <c r="J14">
        <v>2</v>
      </c>
      <c r="K14">
        <v>7</v>
      </c>
      <c r="L14">
        <v>5</v>
      </c>
      <c r="M14"/>
      <c r="O14">
        <v>2</v>
      </c>
      <c r="P14">
        <v>1</v>
      </c>
      <c r="Q14">
        <v>6</v>
      </c>
      <c r="S14">
        <v>24</v>
      </c>
      <c r="T14" s="26">
        <f t="shared" si="1"/>
        <v>0.7</v>
      </c>
      <c r="U14" s="27">
        <f t="shared" si="0"/>
        <v>6.8627450980392177E-2</v>
      </c>
      <c r="W14"/>
      <c r="X14" s="11" t="s">
        <v>214</v>
      </c>
      <c r="Y14" s="28">
        <v>0.35115946643795792</v>
      </c>
      <c r="Z14" s="16">
        <v>7.6127105284590532E-2</v>
      </c>
      <c r="AA14"/>
      <c r="AB14"/>
      <c r="AC14"/>
      <c r="AD14" s="57" t="s">
        <v>219</v>
      </c>
      <c r="AE14" s="30">
        <f t="shared" si="2"/>
        <v>5.5555555555555558E-3</v>
      </c>
      <c r="AF14" s="27">
        <f t="shared" si="3"/>
        <v>9.803921568627456E-3</v>
      </c>
      <c r="AG14" s="27">
        <f t="shared" si="4"/>
        <v>1.8760928888005842E-4</v>
      </c>
      <c r="AH14" s="30">
        <f t="shared" si="5"/>
        <v>1.554708641306307E-2</v>
      </c>
      <c r="AJ14" s="31"/>
      <c r="AK14" s="32"/>
      <c r="AL14" s="31"/>
    </row>
    <row r="15" spans="2:38" x14ac:dyDescent="0.25">
      <c r="B15" s="52" t="s">
        <v>221</v>
      </c>
      <c r="C15">
        <v>1</v>
      </c>
      <c r="D15" s="16">
        <v>5.5555555555555558E-3</v>
      </c>
      <c r="E15" s="16"/>
      <c r="H15" s="52" t="s">
        <v>211</v>
      </c>
      <c r="I15">
        <v>1</v>
      </c>
      <c r="J15">
        <v>3</v>
      </c>
      <c r="L15"/>
      <c r="M15"/>
      <c r="O15">
        <v>2</v>
      </c>
      <c r="P15">
        <v>1</v>
      </c>
      <c r="Q15">
        <v>3</v>
      </c>
      <c r="S15">
        <v>10</v>
      </c>
      <c r="T15" s="26">
        <f t="shared" si="1"/>
        <v>0.5</v>
      </c>
      <c r="U15" s="27">
        <f t="shared" si="0"/>
        <v>4.9019607843137275E-2</v>
      </c>
      <c r="W15"/>
      <c r="X15" s="11" t="s">
        <v>211</v>
      </c>
      <c r="Y15" s="28">
        <v>0.16517497881434626</v>
      </c>
      <c r="Z15" s="16">
        <v>3.5807928318518922E-2</v>
      </c>
      <c r="AA15"/>
      <c r="AB15"/>
      <c r="AC15"/>
      <c r="AD15" s="56" t="s">
        <v>220</v>
      </c>
      <c r="AE15" s="30">
        <f t="shared" si="2"/>
        <v>2.2222222222222223E-2</v>
      </c>
      <c r="AF15" s="27">
        <f t="shared" si="3"/>
        <v>1.9607843137254912E-2</v>
      </c>
      <c r="AG15" s="27">
        <f t="shared" si="4"/>
        <v>1.3081327220738055E-2</v>
      </c>
      <c r="AH15" s="30">
        <f t="shared" si="5"/>
        <v>5.4911392580215192E-2</v>
      </c>
      <c r="AJ15" s="31"/>
      <c r="AK15" s="32"/>
      <c r="AL15" s="31"/>
    </row>
    <row r="16" spans="2:38" x14ac:dyDescent="0.25">
      <c r="B16" s="52" t="s">
        <v>222</v>
      </c>
      <c r="C16">
        <v>5</v>
      </c>
      <c r="D16" s="16">
        <v>2.7777777777777776E-2</v>
      </c>
      <c r="E16" s="16"/>
      <c r="H16" s="52" t="s">
        <v>212</v>
      </c>
      <c r="I16">
        <v>2</v>
      </c>
      <c r="L16"/>
      <c r="M16"/>
      <c r="S16">
        <v>2</v>
      </c>
      <c r="T16" s="26">
        <f t="shared" si="1"/>
        <v>0.1</v>
      </c>
      <c r="U16" s="27">
        <f t="shared" si="0"/>
        <v>9.803921568627456E-3</v>
      </c>
      <c r="W16"/>
      <c r="X16" s="11" t="s">
        <v>212</v>
      </c>
      <c r="Y16" s="28">
        <v>5.6818314683806631E-2</v>
      </c>
      <c r="Z16" s="16">
        <v>1.2317520207849354E-2</v>
      </c>
      <c r="AA16"/>
      <c r="AB16"/>
      <c r="AC16"/>
      <c r="AD16" s="59" t="s">
        <v>334</v>
      </c>
      <c r="AE16" s="30">
        <f t="shared" si="2"/>
        <v>2.7777777777777776E-2</v>
      </c>
      <c r="AF16" s="27">
        <f t="shared" si="3"/>
        <v>2.9411764705882363E-2</v>
      </c>
      <c r="AG16" s="27">
        <f t="shared" si="4"/>
        <v>7.7657307024697302E-3</v>
      </c>
      <c r="AH16" s="30">
        <f t="shared" si="5"/>
        <v>6.4955273186129869E-2</v>
      </c>
      <c r="AJ16" s="31"/>
      <c r="AK16" s="32"/>
      <c r="AL16" s="31"/>
    </row>
    <row r="17" spans="2:38" x14ac:dyDescent="0.25">
      <c r="B17" s="52" t="s">
        <v>223</v>
      </c>
      <c r="C17">
        <v>2</v>
      </c>
      <c r="D17" s="16">
        <v>1.1111111111111112E-2</v>
      </c>
      <c r="E17" s="16"/>
      <c r="H17" s="52" t="s">
        <v>215</v>
      </c>
      <c r="I17">
        <v>1</v>
      </c>
      <c r="L17"/>
      <c r="M17"/>
      <c r="N17">
        <v>1</v>
      </c>
      <c r="O17">
        <v>1</v>
      </c>
      <c r="Q17">
        <v>2</v>
      </c>
      <c r="S17">
        <v>5</v>
      </c>
      <c r="T17" s="26">
        <f t="shared" si="1"/>
        <v>0.4</v>
      </c>
      <c r="U17" s="27">
        <f t="shared" si="0"/>
        <v>3.9215686274509824E-2</v>
      </c>
      <c r="W17"/>
      <c r="X17" s="11" t="s">
        <v>215</v>
      </c>
      <c r="Y17" s="28">
        <v>3.2023963986877992E-2</v>
      </c>
      <c r="Z17" s="16">
        <v>6.9424062600052898E-3</v>
      </c>
      <c r="AA17"/>
      <c r="AB17"/>
      <c r="AC17"/>
      <c r="AD17" s="56" t="s">
        <v>221</v>
      </c>
      <c r="AE17" s="30">
        <f t="shared" si="2"/>
        <v>5.5555555555555558E-3</v>
      </c>
      <c r="AF17" s="27">
        <f t="shared" si="3"/>
        <v>9.803921568627456E-3</v>
      </c>
      <c r="AG17" s="27">
        <f t="shared" si="4"/>
        <v>1.9187901752353565E-3</v>
      </c>
      <c r="AH17" s="30">
        <f t="shared" si="5"/>
        <v>1.7278267299418369E-2</v>
      </c>
      <c r="AJ17" s="31"/>
      <c r="AK17" s="32"/>
      <c r="AL17" s="31"/>
    </row>
    <row r="18" spans="2:38" x14ac:dyDescent="0.25">
      <c r="B18" s="52" t="s">
        <v>224</v>
      </c>
      <c r="C18">
        <v>6</v>
      </c>
      <c r="D18" s="16">
        <v>3.3333333333333333E-2</v>
      </c>
      <c r="E18" s="16"/>
      <c r="H18" s="52" t="s">
        <v>218</v>
      </c>
      <c r="I18">
        <v>1</v>
      </c>
      <c r="L18"/>
      <c r="M18"/>
      <c r="S18">
        <v>1</v>
      </c>
      <c r="T18" s="26">
        <f t="shared" si="1"/>
        <v>0.1</v>
      </c>
      <c r="U18" s="27">
        <f t="shared" si="0"/>
        <v>9.803921568627456E-3</v>
      </c>
      <c r="W18"/>
      <c r="X18" s="11" t="s">
        <v>218</v>
      </c>
      <c r="Y18" s="28">
        <v>1.9894367886486917E-4</v>
      </c>
      <c r="Z18" s="16">
        <v>4.3128572156335274E-5</v>
      </c>
      <c r="AA18"/>
      <c r="AB18"/>
      <c r="AC18"/>
      <c r="AD18" s="57" t="s">
        <v>222</v>
      </c>
      <c r="AE18" s="30">
        <f t="shared" si="2"/>
        <v>2.7777777777777776E-2</v>
      </c>
      <c r="AF18" s="27">
        <f t="shared" si="3"/>
        <v>3.9215686274509824E-2</v>
      </c>
      <c r="AG18" s="27">
        <f t="shared" si="4"/>
        <v>5.1141860862982374E-3</v>
      </c>
      <c r="AH18" s="30">
        <f t="shared" si="5"/>
        <v>7.2107650138585833E-2</v>
      </c>
      <c r="AJ18" s="31"/>
      <c r="AK18" s="32"/>
      <c r="AL18" s="31"/>
    </row>
    <row r="19" spans="2:38" x14ac:dyDescent="0.25">
      <c r="B19" s="52" t="s">
        <v>225</v>
      </c>
      <c r="C19">
        <v>2</v>
      </c>
      <c r="D19" s="16">
        <v>1.1111111111111112E-2</v>
      </c>
      <c r="E19" s="16"/>
      <c r="H19" s="52" t="s">
        <v>219</v>
      </c>
      <c r="I19">
        <v>1</v>
      </c>
      <c r="L19"/>
      <c r="M19"/>
      <c r="S19">
        <v>1</v>
      </c>
      <c r="T19" s="26">
        <f t="shared" si="1"/>
        <v>0.1</v>
      </c>
      <c r="U19" s="27">
        <f t="shared" si="0"/>
        <v>9.803921568627456E-3</v>
      </c>
      <c r="W19"/>
      <c r="X19" s="11" t="s">
        <v>219</v>
      </c>
      <c r="Y19" s="28">
        <v>8.654050030621808E-4</v>
      </c>
      <c r="Z19" s="16">
        <v>1.8760928888005842E-4</v>
      </c>
      <c r="AA19"/>
      <c r="AB19"/>
      <c r="AC19"/>
      <c r="AD19" s="56" t="s">
        <v>223</v>
      </c>
      <c r="AE19" s="30">
        <f t="shared" si="2"/>
        <v>1.1111111111111112E-2</v>
      </c>
      <c r="AF19" s="27">
        <f t="shared" si="3"/>
        <v>1.9607843137254912E-2</v>
      </c>
      <c r="AG19" s="27">
        <f t="shared" si="4"/>
        <v>1.6945216000224129E-3</v>
      </c>
      <c r="AH19" s="30">
        <f t="shared" si="5"/>
        <v>3.2413475848388433E-2</v>
      </c>
      <c r="AJ19" s="31"/>
      <c r="AK19" s="32"/>
      <c r="AL19" s="31"/>
    </row>
    <row r="20" spans="2:38" x14ac:dyDescent="0.25">
      <c r="B20" s="52" t="s">
        <v>226</v>
      </c>
      <c r="C20">
        <v>2</v>
      </c>
      <c r="D20" s="16">
        <v>1.1111111111111112E-2</v>
      </c>
      <c r="E20" s="16"/>
      <c r="H20" s="52" t="s">
        <v>220</v>
      </c>
      <c r="J20">
        <v>3</v>
      </c>
      <c r="L20"/>
      <c r="M20"/>
      <c r="Q20">
        <v>1</v>
      </c>
      <c r="S20">
        <v>4</v>
      </c>
      <c r="T20" s="26">
        <f t="shared" si="1"/>
        <v>0.2</v>
      </c>
      <c r="U20" s="27">
        <f t="shared" si="0"/>
        <v>1.9607843137254912E-2</v>
      </c>
      <c r="W20"/>
      <c r="X20" s="11" t="s">
        <v>220</v>
      </c>
      <c r="Y20" s="28">
        <v>6.0341607236503475E-2</v>
      </c>
      <c r="Z20" s="16">
        <v>1.3081327220738055E-2</v>
      </c>
      <c r="AA20"/>
      <c r="AB20"/>
      <c r="AC20"/>
      <c r="AD20" s="57" t="s">
        <v>224</v>
      </c>
      <c r="AE20" s="30">
        <f t="shared" si="2"/>
        <v>3.3333333333333333E-2</v>
      </c>
      <c r="AF20" s="27">
        <f t="shared" si="3"/>
        <v>2.9411764705882363E-2</v>
      </c>
      <c r="AG20" s="27">
        <f t="shared" si="4"/>
        <v>0.24667300587671651</v>
      </c>
      <c r="AH20" s="30">
        <f t="shared" si="5"/>
        <v>0.30941810391593222</v>
      </c>
      <c r="AJ20" s="31"/>
      <c r="AK20" s="32"/>
      <c r="AL20" s="31"/>
    </row>
    <row r="21" spans="2:38" x14ac:dyDescent="0.25">
      <c r="B21" s="52" t="s">
        <v>227</v>
      </c>
      <c r="C21">
        <v>8</v>
      </c>
      <c r="D21" s="16">
        <v>4.4444444444444446E-2</v>
      </c>
      <c r="E21" s="16"/>
      <c r="H21" s="52" t="s">
        <v>221</v>
      </c>
      <c r="J21">
        <v>1</v>
      </c>
      <c r="L21"/>
      <c r="M21"/>
      <c r="S21">
        <v>1</v>
      </c>
      <c r="T21" s="26">
        <f t="shared" si="1"/>
        <v>0.1</v>
      </c>
      <c r="U21" s="27">
        <f t="shared" si="0"/>
        <v>9.803921568627456E-3</v>
      </c>
      <c r="W21"/>
      <c r="X21" s="11" t="s">
        <v>221</v>
      </c>
      <c r="Y21" s="28">
        <v>8.8510042726980299E-3</v>
      </c>
      <c r="Z21" s="16">
        <v>1.9187901752353565E-3</v>
      </c>
      <c r="AA21"/>
      <c r="AB21"/>
      <c r="AC21"/>
      <c r="AD21" s="56" t="s">
        <v>225</v>
      </c>
      <c r="AE21" s="30">
        <f t="shared" si="2"/>
        <v>1.1111111111111112E-2</v>
      </c>
      <c r="AF21" s="27">
        <f t="shared" si="3"/>
        <v>1.9607843137254912E-2</v>
      </c>
      <c r="AG21" s="27">
        <f t="shared" si="4"/>
        <v>4.7786457949219478E-4</v>
      </c>
      <c r="AH21" s="30">
        <f t="shared" si="5"/>
        <v>3.1196818827858217E-2</v>
      </c>
    </row>
    <row r="22" spans="2:38" x14ac:dyDescent="0.25">
      <c r="B22" s="52" t="s">
        <v>228</v>
      </c>
      <c r="C22">
        <v>2</v>
      </c>
      <c r="D22" s="16">
        <v>1.1111111111111112E-2</v>
      </c>
      <c r="E22" s="16"/>
      <c r="H22" s="52" t="s">
        <v>222</v>
      </c>
      <c r="J22">
        <v>1</v>
      </c>
      <c r="L22">
        <v>1</v>
      </c>
      <c r="M22"/>
      <c r="O22">
        <v>2</v>
      </c>
      <c r="R22">
        <v>1</v>
      </c>
      <c r="S22">
        <v>5</v>
      </c>
      <c r="T22" s="26">
        <f t="shared" si="1"/>
        <v>0.4</v>
      </c>
      <c r="U22" s="27">
        <f t="shared" si="0"/>
        <v>3.9215686274509824E-2</v>
      </c>
      <c r="W22"/>
      <c r="X22" s="11" t="s">
        <v>222</v>
      </c>
      <c r="Y22" s="28">
        <v>2.3590741439796187E-2</v>
      </c>
      <c r="Z22" s="16">
        <v>5.1141860862982374E-3</v>
      </c>
      <c r="AA22"/>
      <c r="AB22"/>
      <c r="AC22"/>
      <c r="AD22" s="57" t="s">
        <v>226</v>
      </c>
      <c r="AE22" s="30">
        <f t="shared" si="2"/>
        <v>1.1111111111111112E-2</v>
      </c>
      <c r="AF22" s="27">
        <f t="shared" si="3"/>
        <v>1.9607843137254912E-2</v>
      </c>
      <c r="AG22" s="27">
        <f t="shared" si="4"/>
        <v>3.939795066481227E-3</v>
      </c>
      <c r="AH22" s="30">
        <f t="shared" si="5"/>
        <v>3.4658749314847248E-2</v>
      </c>
    </row>
    <row r="23" spans="2:38" x14ac:dyDescent="0.25">
      <c r="B23" s="52" t="s">
        <v>229</v>
      </c>
      <c r="C23">
        <v>1</v>
      </c>
      <c r="D23" s="16">
        <v>5.5555555555555558E-3</v>
      </c>
      <c r="E23" s="16"/>
      <c r="H23" s="52" t="s">
        <v>223</v>
      </c>
      <c r="J23">
        <v>1</v>
      </c>
      <c r="L23"/>
      <c r="M23"/>
      <c r="P23">
        <v>1</v>
      </c>
      <c r="S23">
        <v>2</v>
      </c>
      <c r="T23" s="26">
        <f t="shared" si="1"/>
        <v>0.2</v>
      </c>
      <c r="U23" s="27">
        <f t="shared" si="0"/>
        <v>1.9607843137254912E-2</v>
      </c>
      <c r="W23"/>
      <c r="X23" s="11" t="s">
        <v>223</v>
      </c>
      <c r="Y23" s="28">
        <v>7.8164971426007094E-3</v>
      </c>
      <c r="Z23" s="16">
        <v>1.6945216000224129E-3</v>
      </c>
      <c r="AA23"/>
      <c r="AB23"/>
      <c r="AC23"/>
      <c r="AD23" s="56" t="s">
        <v>227</v>
      </c>
      <c r="AE23" s="30">
        <f t="shared" si="2"/>
        <v>4.4444444444444446E-2</v>
      </c>
      <c r="AF23" s="27">
        <f t="shared" si="3"/>
        <v>4.9019607843137275E-2</v>
      </c>
      <c r="AG23" s="27">
        <f t="shared" si="4"/>
        <v>5.1872890161032269E-2</v>
      </c>
      <c r="AH23" s="30">
        <f t="shared" si="5"/>
        <v>0.145336942448614</v>
      </c>
      <c r="AJ23" s="35"/>
      <c r="AL23" s="35"/>
    </row>
    <row r="24" spans="2:38" x14ac:dyDescent="0.25">
      <c r="B24" s="52" t="s">
        <v>230</v>
      </c>
      <c r="C24">
        <v>2</v>
      </c>
      <c r="D24" s="16">
        <v>1.1111111111111112E-2</v>
      </c>
      <c r="E24" s="16"/>
      <c r="H24" s="52" t="s">
        <v>225</v>
      </c>
      <c r="K24">
        <v>1</v>
      </c>
      <c r="L24"/>
      <c r="M24"/>
      <c r="P24">
        <v>1</v>
      </c>
      <c r="S24">
        <v>2</v>
      </c>
      <c r="T24" s="26">
        <f t="shared" si="1"/>
        <v>0.2</v>
      </c>
      <c r="U24" s="27">
        <f t="shared" si="0"/>
        <v>1.9607843137254912E-2</v>
      </c>
      <c r="W24"/>
      <c r="X24" s="11" t="s">
        <v>225</v>
      </c>
      <c r="Y24" s="28">
        <v>2.2042959618227501E-3</v>
      </c>
      <c r="Z24" s="16">
        <v>4.7786457949219478E-4</v>
      </c>
      <c r="AA24"/>
      <c r="AB24"/>
      <c r="AC24"/>
      <c r="AD24" s="57" t="s">
        <v>228</v>
      </c>
      <c r="AE24" s="30">
        <f t="shared" si="2"/>
        <v>1.1111111111111112E-2</v>
      </c>
      <c r="AF24" s="27">
        <f t="shared" si="3"/>
        <v>1.9607843137254912E-2</v>
      </c>
      <c r="AG24" s="27">
        <f t="shared" si="4"/>
        <v>0.16089027585776564</v>
      </c>
      <c r="AH24" s="30">
        <f t="shared" si="5"/>
        <v>0.19160923010613165</v>
      </c>
      <c r="AJ24" s="35"/>
      <c r="AL24" s="35"/>
    </row>
    <row r="25" spans="2:38" x14ac:dyDescent="0.25">
      <c r="B25" s="52" t="s">
        <v>231</v>
      </c>
      <c r="C25">
        <v>2</v>
      </c>
      <c r="D25" s="16">
        <v>1.1111111111111112E-2</v>
      </c>
      <c r="E25" s="16"/>
      <c r="H25" s="52" t="s">
        <v>226</v>
      </c>
      <c r="K25">
        <v>1</v>
      </c>
      <c r="L25">
        <v>1</v>
      </c>
      <c r="M25"/>
      <c r="S25">
        <v>2</v>
      </c>
      <c r="T25" s="26">
        <f t="shared" si="1"/>
        <v>0.2</v>
      </c>
      <c r="U25" s="27">
        <f t="shared" si="0"/>
        <v>1.9607843137254912E-2</v>
      </c>
      <c r="W25"/>
      <c r="X25" s="11" t="s">
        <v>226</v>
      </c>
      <c r="Y25" s="28">
        <v>1.8173505064305796E-2</v>
      </c>
      <c r="Z25" s="16">
        <v>3.939795066481227E-3</v>
      </c>
      <c r="AA25"/>
      <c r="AB25"/>
      <c r="AC25"/>
      <c r="AD25" s="56" t="s">
        <v>229</v>
      </c>
      <c r="AE25" s="30">
        <f t="shared" si="2"/>
        <v>5.5555555555555558E-3</v>
      </c>
      <c r="AF25" s="27">
        <f t="shared" si="3"/>
        <v>9.803921568627456E-3</v>
      </c>
      <c r="AG25" s="27">
        <f t="shared" si="4"/>
        <v>5.4169486628357095E-3</v>
      </c>
      <c r="AH25" s="30">
        <f t="shared" si="5"/>
        <v>2.0776425787018722E-2</v>
      </c>
      <c r="AJ25" s="36"/>
      <c r="AL25" s="36"/>
    </row>
    <row r="26" spans="2:38" x14ac:dyDescent="0.25">
      <c r="B26" s="52" t="s">
        <v>232</v>
      </c>
      <c r="C26">
        <v>1</v>
      </c>
      <c r="D26" s="16">
        <v>5.5555555555555558E-3</v>
      </c>
      <c r="E26" s="16"/>
      <c r="H26" s="52" t="s">
        <v>228</v>
      </c>
      <c r="K26">
        <v>1</v>
      </c>
      <c r="L26">
        <v>1</v>
      </c>
      <c r="M26"/>
      <c r="S26">
        <v>2</v>
      </c>
      <c r="T26" s="26">
        <f t="shared" si="1"/>
        <v>0.2</v>
      </c>
      <c r="U26" s="27">
        <f t="shared" si="0"/>
        <v>1.9607843137254912E-2</v>
      </c>
      <c r="W26"/>
      <c r="X26" s="11" t="s">
        <v>228</v>
      </c>
      <c r="Y26" s="28">
        <v>0.74215541513181726</v>
      </c>
      <c r="Z26" s="16">
        <v>0.16089027585776564</v>
      </c>
      <c r="AA26"/>
      <c r="AB26"/>
      <c r="AC26"/>
      <c r="AD26" s="57" t="s">
        <v>230</v>
      </c>
      <c r="AE26" s="30">
        <f t="shared" si="2"/>
        <v>1.1111111111111112E-2</v>
      </c>
      <c r="AF26" s="27">
        <f t="shared" si="3"/>
        <v>1.9607843137254912E-2</v>
      </c>
      <c r="AG26" s="27">
        <f t="shared" si="4"/>
        <v>0.10112873856361806</v>
      </c>
      <c r="AH26" s="30">
        <f t="shared" si="5"/>
        <v>0.13184769281198408</v>
      </c>
      <c r="AJ26" s="36"/>
      <c r="AL26" s="36"/>
    </row>
    <row r="27" spans="2:38" x14ac:dyDescent="0.25">
      <c r="B27" s="52" t="s">
        <v>233</v>
      </c>
      <c r="C27">
        <v>3</v>
      </c>
      <c r="D27" s="16">
        <v>1.6666666666666666E-2</v>
      </c>
      <c r="E27" s="16"/>
      <c r="H27" s="52" t="s">
        <v>229</v>
      </c>
      <c r="L27">
        <v>1</v>
      </c>
      <c r="M27"/>
      <c r="S27">
        <v>1</v>
      </c>
      <c r="T27" s="26">
        <f t="shared" si="1"/>
        <v>0.1</v>
      </c>
      <c r="U27" s="27">
        <f t="shared" si="0"/>
        <v>9.803921568627456E-3</v>
      </c>
      <c r="W27"/>
      <c r="X27" s="11" t="s">
        <v>229</v>
      </c>
      <c r="Y27" s="28">
        <v>2.4987326065427563E-2</v>
      </c>
      <c r="Z27" s="16">
        <v>5.4169486628357095E-3</v>
      </c>
      <c r="AA27"/>
      <c r="AB27"/>
      <c r="AC27"/>
      <c r="AD27" s="56" t="s">
        <v>231</v>
      </c>
      <c r="AE27" s="30">
        <f t="shared" si="2"/>
        <v>1.1111111111111112E-2</v>
      </c>
      <c r="AF27" s="27">
        <f t="shared" si="3"/>
        <v>9.803921568627456E-3</v>
      </c>
      <c r="AG27" s="27">
        <f t="shared" si="4"/>
        <v>1.7251428862534106E-5</v>
      </c>
      <c r="AH27" s="30">
        <f t="shared" si="5"/>
        <v>2.0932284108601103E-2</v>
      </c>
      <c r="AJ27" s="36"/>
      <c r="AL27" s="36"/>
    </row>
    <row r="28" spans="2:38" x14ac:dyDescent="0.25">
      <c r="B28" s="52" t="s">
        <v>234</v>
      </c>
      <c r="C28">
        <v>8</v>
      </c>
      <c r="D28" s="16">
        <v>4.4444444444444446E-2</v>
      </c>
      <c r="E28" s="16"/>
      <c r="H28" s="52" t="s">
        <v>231</v>
      </c>
      <c r="L28"/>
      <c r="M28"/>
      <c r="O28">
        <v>2</v>
      </c>
      <c r="S28">
        <v>2</v>
      </c>
      <c r="T28" s="26">
        <f t="shared" si="1"/>
        <v>0.1</v>
      </c>
      <c r="U28" s="27">
        <f t="shared" si="0"/>
        <v>9.803921568627456E-3</v>
      </c>
      <c r="W28"/>
      <c r="X28" s="11" t="s">
        <v>231</v>
      </c>
      <c r="Y28" s="28">
        <v>7.9577471545947648E-5</v>
      </c>
      <c r="Z28" s="16">
        <v>1.7251428862534106E-5</v>
      </c>
      <c r="AA28"/>
      <c r="AB28"/>
      <c r="AC28"/>
      <c r="AD28" s="57" t="s">
        <v>232</v>
      </c>
      <c r="AE28" s="30">
        <f t="shared" si="2"/>
        <v>5.5555555555555558E-3</v>
      </c>
      <c r="AF28" s="27">
        <f t="shared" si="3"/>
        <v>9.803921568627456E-3</v>
      </c>
      <c r="AG28" s="27">
        <f t="shared" si="4"/>
        <v>2.0011657480539566E-4</v>
      </c>
      <c r="AH28" s="30">
        <f t="shared" si="5"/>
        <v>1.5559593698988407E-2</v>
      </c>
      <c r="AJ28" s="36"/>
      <c r="AL28" s="36"/>
    </row>
    <row r="29" spans="2:38" x14ac:dyDescent="0.25">
      <c r="B29" s="52" t="s">
        <v>235</v>
      </c>
      <c r="C29">
        <v>2</v>
      </c>
      <c r="D29" s="16">
        <v>1.1111111111111112E-2</v>
      </c>
      <c r="E29" s="16"/>
      <c r="H29" s="52" t="s">
        <v>232</v>
      </c>
      <c r="L29"/>
      <c r="M29"/>
      <c r="O29">
        <v>1</v>
      </c>
      <c r="S29">
        <v>1</v>
      </c>
      <c r="T29" s="26">
        <f t="shared" si="1"/>
        <v>0.1</v>
      </c>
      <c r="U29" s="27">
        <f t="shared" si="0"/>
        <v>9.803921568627456E-3</v>
      </c>
      <c r="W29"/>
      <c r="X29" s="11" t="s">
        <v>232</v>
      </c>
      <c r="Y29" s="28">
        <v>9.2309866993299289E-4</v>
      </c>
      <c r="Z29" s="16">
        <v>2.0011657480539566E-4</v>
      </c>
      <c r="AA29"/>
      <c r="AB29"/>
      <c r="AC29"/>
      <c r="AD29" s="56" t="s">
        <v>233</v>
      </c>
      <c r="AE29" s="30">
        <f t="shared" si="2"/>
        <v>1.6666666666666666E-2</v>
      </c>
      <c r="AF29" s="27">
        <f t="shared" si="3"/>
        <v>1.9607843137254912E-2</v>
      </c>
      <c r="AG29" s="27">
        <f t="shared" si="4"/>
        <v>5.2444343742103698E-4</v>
      </c>
      <c r="AH29" s="30">
        <f t="shared" si="5"/>
        <v>3.6798953241342615E-2</v>
      </c>
      <c r="AJ29" s="36"/>
      <c r="AL29" s="36"/>
    </row>
    <row r="30" spans="2:38" x14ac:dyDescent="0.25">
      <c r="B30" s="52" t="s">
        <v>236</v>
      </c>
      <c r="C30">
        <v>9</v>
      </c>
      <c r="D30" s="16">
        <v>0.05</v>
      </c>
      <c r="E30" s="16"/>
      <c r="H30" s="52" t="s">
        <v>233</v>
      </c>
      <c r="L30"/>
      <c r="M30"/>
      <c r="O30">
        <v>1</v>
      </c>
      <c r="Q30">
        <v>2</v>
      </c>
      <c r="S30">
        <v>3</v>
      </c>
      <c r="T30" s="26">
        <f t="shared" si="1"/>
        <v>0.2</v>
      </c>
      <c r="U30" s="27">
        <f t="shared" si="0"/>
        <v>1.9607843137254912E-2</v>
      </c>
      <c r="W30"/>
      <c r="X30" s="11" t="s">
        <v>233</v>
      </c>
      <c r="Y30" s="28">
        <v>2.4191551349968094E-3</v>
      </c>
      <c r="Z30" s="16">
        <v>5.2444343742103698E-4</v>
      </c>
      <c r="AA30"/>
      <c r="AB30"/>
      <c r="AC30"/>
      <c r="AD30" s="57" t="s">
        <v>234</v>
      </c>
      <c r="AE30" s="30">
        <f t="shared" si="2"/>
        <v>4.4444444444444446E-2</v>
      </c>
      <c r="AF30" s="27">
        <f t="shared" si="3"/>
        <v>2.9411764705882363E-2</v>
      </c>
      <c r="AG30" s="27">
        <f t="shared" si="4"/>
        <v>4.9301133403349968E-2</v>
      </c>
      <c r="AH30" s="30">
        <f t="shared" si="5"/>
        <v>0.12315734255367677</v>
      </c>
      <c r="AJ30" s="36"/>
      <c r="AL30" s="36"/>
    </row>
    <row r="31" spans="2:38" x14ac:dyDescent="0.25">
      <c r="B31" s="52" t="s">
        <v>237</v>
      </c>
      <c r="C31">
        <v>1</v>
      </c>
      <c r="D31" s="16">
        <v>5.5555555555555558E-3</v>
      </c>
      <c r="E31" s="16"/>
      <c r="H31" s="52" t="s">
        <v>234</v>
      </c>
      <c r="L31"/>
      <c r="M31"/>
      <c r="O31">
        <v>5</v>
      </c>
      <c r="P31">
        <v>2</v>
      </c>
      <c r="Q31">
        <v>1</v>
      </c>
      <c r="S31">
        <v>8</v>
      </c>
      <c r="T31" s="26">
        <f t="shared" si="1"/>
        <v>0.3</v>
      </c>
      <c r="U31" s="27">
        <f t="shared" si="0"/>
        <v>2.9411764705882363E-2</v>
      </c>
      <c r="W31"/>
      <c r="X31" s="11" t="s">
        <v>234</v>
      </c>
      <c r="Y31" s="28">
        <v>0.22741649818400919</v>
      </c>
      <c r="Z31" s="16">
        <v>4.9301133403349968E-2</v>
      </c>
      <c r="AA31"/>
      <c r="AB31"/>
      <c r="AC31"/>
      <c r="AD31" s="56" t="s">
        <v>235</v>
      </c>
      <c r="AE31" s="30">
        <f t="shared" si="2"/>
        <v>1.1111111111111112E-2</v>
      </c>
      <c r="AF31" s="27">
        <f t="shared" si="3"/>
        <v>1.9607843137254912E-2</v>
      </c>
      <c r="AG31" s="27">
        <f t="shared" si="4"/>
        <v>1.4016785950808963E-4</v>
      </c>
      <c r="AH31" s="30">
        <f t="shared" si="5"/>
        <v>3.0859122107874112E-2</v>
      </c>
      <c r="AJ31" s="36"/>
      <c r="AL31" s="36"/>
    </row>
    <row r="32" spans="2:38" x14ac:dyDescent="0.25">
      <c r="B32" s="52" t="s">
        <v>238</v>
      </c>
      <c r="C32">
        <v>1</v>
      </c>
      <c r="D32" s="16">
        <v>5.5555555555555558E-3</v>
      </c>
      <c r="E32" s="16"/>
      <c r="H32" s="52" t="s">
        <v>235</v>
      </c>
      <c r="L32"/>
      <c r="M32"/>
      <c r="O32">
        <v>1</v>
      </c>
      <c r="R32">
        <v>1</v>
      </c>
      <c r="S32">
        <v>2</v>
      </c>
      <c r="T32" s="26">
        <f t="shared" si="1"/>
        <v>0.2</v>
      </c>
      <c r="U32" s="27">
        <f t="shared" si="0"/>
        <v>1.9607843137254912E-2</v>
      </c>
      <c r="W32"/>
      <c r="X32" s="11" t="s">
        <v>235</v>
      </c>
      <c r="Y32" s="28">
        <v>6.465669563108248E-4</v>
      </c>
      <c r="Z32" s="16">
        <v>1.4016785950808963E-4</v>
      </c>
      <c r="AA32"/>
      <c r="AB32"/>
      <c r="AC32"/>
      <c r="AD32" s="58" t="s">
        <v>332</v>
      </c>
      <c r="AE32" s="30">
        <f t="shared" si="2"/>
        <v>6.1111111111111109E-2</v>
      </c>
      <c r="AF32" s="27">
        <f t="shared" si="3"/>
        <v>4.9019607843137275E-2</v>
      </c>
      <c r="AG32" s="27">
        <f t="shared" si="4"/>
        <v>2.9126449920059472E-2</v>
      </c>
      <c r="AH32" s="30">
        <f t="shared" si="5"/>
        <v>0.13925716887430786</v>
      </c>
      <c r="AJ32" s="36"/>
      <c r="AL32" s="36"/>
    </row>
    <row r="33" spans="2:38" x14ac:dyDescent="0.25">
      <c r="B33" s="52" t="s">
        <v>239</v>
      </c>
      <c r="C33">
        <v>7</v>
      </c>
      <c r="D33" s="16">
        <v>3.888888888888889E-2</v>
      </c>
      <c r="E33" s="16"/>
      <c r="H33" s="52" t="s">
        <v>238</v>
      </c>
      <c r="L33"/>
      <c r="M33"/>
      <c r="O33">
        <v>1</v>
      </c>
      <c r="S33">
        <v>1</v>
      </c>
      <c r="T33" s="26">
        <f t="shared" si="1"/>
        <v>0.1</v>
      </c>
      <c r="U33" s="27">
        <f t="shared" si="0"/>
        <v>9.803921568627456E-3</v>
      </c>
      <c r="W33"/>
      <c r="X33" s="11" t="s">
        <v>238</v>
      </c>
      <c r="Y33" s="28">
        <v>0.19491705880464424</v>
      </c>
      <c r="Z33" s="16">
        <v>4.2255649855891059E-2</v>
      </c>
      <c r="AA33"/>
      <c r="AB33"/>
      <c r="AC33"/>
      <c r="AD33" s="56" t="s">
        <v>236</v>
      </c>
      <c r="AE33" s="30">
        <f t="shared" si="2"/>
        <v>0.05</v>
      </c>
      <c r="AF33" s="27">
        <f t="shared" si="3"/>
        <v>2.9411764705882363E-2</v>
      </c>
      <c r="AG33" s="27">
        <f t="shared" si="4"/>
        <v>3.5783776318111379E-3</v>
      </c>
      <c r="AH33" s="30">
        <f t="shared" si="5"/>
        <v>8.2990142337693501E-2</v>
      </c>
      <c r="AJ33" s="36"/>
      <c r="AL33" s="36"/>
    </row>
    <row r="34" spans="2:38" x14ac:dyDescent="0.25">
      <c r="B34" s="52" t="s">
        <v>240</v>
      </c>
      <c r="C34">
        <v>1</v>
      </c>
      <c r="D34" s="16">
        <v>5.5555555555555558E-3</v>
      </c>
      <c r="E34" s="16"/>
      <c r="H34" s="52" t="s">
        <v>240</v>
      </c>
      <c r="L34"/>
      <c r="M34"/>
      <c r="O34">
        <v>1</v>
      </c>
      <c r="S34">
        <v>1</v>
      </c>
      <c r="T34" s="26">
        <f t="shared" si="1"/>
        <v>0.1</v>
      </c>
      <c r="U34" s="27">
        <f t="shared" si="0"/>
        <v>9.803921568627456E-3</v>
      </c>
      <c r="W34"/>
      <c r="X34" s="11" t="s">
        <v>240</v>
      </c>
      <c r="Y34" s="28">
        <v>3.1830988618379067E-3</v>
      </c>
      <c r="Z34" s="16">
        <v>6.9005715450136439E-4</v>
      </c>
      <c r="AA34"/>
      <c r="AB34"/>
      <c r="AC34"/>
      <c r="AD34" s="57" t="s">
        <v>237</v>
      </c>
      <c r="AE34" s="30">
        <f t="shared" si="2"/>
        <v>5.5555555555555558E-3</v>
      </c>
      <c r="AF34" s="27">
        <f t="shared" si="3"/>
        <v>9.803921568627456E-3</v>
      </c>
      <c r="AG34" s="27">
        <f t="shared" si="4"/>
        <v>6.1725612470147039E-3</v>
      </c>
      <c r="AH34" s="30">
        <f t="shared" si="5"/>
        <v>2.1532038371197715E-2</v>
      </c>
      <c r="AJ34" s="36"/>
      <c r="AL34" s="36"/>
    </row>
    <row r="35" spans="2:38" x14ac:dyDescent="0.25">
      <c r="B35" s="52" t="s">
        <v>241</v>
      </c>
      <c r="C35">
        <v>2</v>
      </c>
      <c r="D35" s="16">
        <v>1.1111111111111112E-2</v>
      </c>
      <c r="E35" s="16"/>
      <c r="H35" s="52" t="s">
        <v>241</v>
      </c>
      <c r="L35"/>
      <c r="M35"/>
      <c r="Q35">
        <v>1</v>
      </c>
      <c r="R35">
        <v>1</v>
      </c>
      <c r="S35">
        <v>2</v>
      </c>
      <c r="T35" s="26">
        <f t="shared" si="1"/>
        <v>0.2</v>
      </c>
      <c r="U35" s="27">
        <f t="shared" si="0"/>
        <v>1.9607843137254912E-2</v>
      </c>
      <c r="W35"/>
      <c r="X35" s="11" t="s">
        <v>241</v>
      </c>
      <c r="Y35" s="28">
        <v>4.7279363169593896E-3</v>
      </c>
      <c r="Z35" s="16">
        <v>1.0249591430097392E-3</v>
      </c>
      <c r="AA35"/>
      <c r="AB35"/>
      <c r="AC35"/>
      <c r="AD35" s="56" t="s">
        <v>238</v>
      </c>
      <c r="AE35" s="30">
        <f t="shared" si="2"/>
        <v>5.5555555555555558E-3</v>
      </c>
      <c r="AF35" s="27">
        <f t="shared" si="3"/>
        <v>9.803921568627456E-3</v>
      </c>
      <c r="AG35" s="27">
        <f t="shared" si="4"/>
        <v>4.2255649855891059E-2</v>
      </c>
      <c r="AH35" s="30">
        <f t="shared" si="5"/>
        <v>5.7615126980074066E-2</v>
      </c>
      <c r="AJ35" s="36"/>
      <c r="AL35" s="36"/>
    </row>
    <row r="36" spans="2:38" x14ac:dyDescent="0.25">
      <c r="B36" s="52" t="s">
        <v>242</v>
      </c>
      <c r="C36">
        <v>2</v>
      </c>
      <c r="D36" s="16">
        <v>1.1111111111111112E-2</v>
      </c>
      <c r="E36" s="16"/>
      <c r="H36" s="52" t="s">
        <v>242</v>
      </c>
      <c r="L36"/>
      <c r="M36"/>
      <c r="Q36">
        <v>2</v>
      </c>
      <c r="S36">
        <v>2</v>
      </c>
      <c r="T36" s="26">
        <f t="shared" si="1"/>
        <v>0.1</v>
      </c>
      <c r="U36" s="27">
        <f t="shared" si="0"/>
        <v>9.803921568627456E-3</v>
      </c>
      <c r="W36"/>
      <c r="X36" s="11" t="s">
        <v>242</v>
      </c>
      <c r="Y36" s="28">
        <v>1.7779596580153358E-2</v>
      </c>
      <c r="Z36" s="16">
        <v>3.8544004936116837E-3</v>
      </c>
      <c r="AA36"/>
      <c r="AB36"/>
      <c r="AC36"/>
      <c r="AD36" s="57" t="s">
        <v>239</v>
      </c>
      <c r="AE36" s="30">
        <f t="shared" si="2"/>
        <v>3.888888888888889E-2</v>
      </c>
      <c r="AF36" s="27">
        <f t="shared" si="3"/>
        <v>2.9411764705882363E-2</v>
      </c>
      <c r="AG36" s="27">
        <f t="shared" si="4"/>
        <v>3.8744552796643794E-2</v>
      </c>
      <c r="AH36" s="30">
        <f t="shared" si="5"/>
        <v>0.10704520639141504</v>
      </c>
      <c r="AJ36" s="36"/>
      <c r="AL36" s="36"/>
    </row>
    <row r="37" spans="2:38" x14ac:dyDescent="0.25">
      <c r="B37" s="52" t="s">
        <v>243</v>
      </c>
      <c r="C37">
        <v>1</v>
      </c>
      <c r="D37" s="16">
        <v>5.5555555555555558E-3</v>
      </c>
      <c r="E37" s="16"/>
      <c r="H37" s="52" t="s">
        <v>243</v>
      </c>
      <c r="L37"/>
      <c r="M37"/>
      <c r="Q37">
        <v>1</v>
      </c>
      <c r="S37">
        <v>1</v>
      </c>
      <c r="T37" s="26">
        <f t="shared" si="1"/>
        <v>0.1</v>
      </c>
      <c r="U37" s="27">
        <f t="shared" si="0"/>
        <v>9.803921568627456E-3</v>
      </c>
      <c r="W37"/>
      <c r="X37" s="11" t="s">
        <v>243</v>
      </c>
      <c r="Y37" s="28">
        <v>2.5464790894703259E-4</v>
      </c>
      <c r="Z37" s="16">
        <v>5.5204572360109166E-5</v>
      </c>
      <c r="AA37"/>
      <c r="AB37"/>
      <c r="AC37"/>
      <c r="AD37" s="56" t="s">
        <v>240</v>
      </c>
      <c r="AE37" s="30">
        <f t="shared" si="2"/>
        <v>5.5555555555555558E-3</v>
      </c>
      <c r="AF37" s="27">
        <f t="shared" si="3"/>
        <v>9.803921568627456E-3</v>
      </c>
      <c r="AG37" s="27">
        <f t="shared" si="4"/>
        <v>6.9005715450136439E-4</v>
      </c>
      <c r="AH37" s="30">
        <f t="shared" si="5"/>
        <v>1.6049534278684375E-2</v>
      </c>
      <c r="AJ37" s="36"/>
      <c r="AL37" s="36"/>
    </row>
    <row r="38" spans="2:38" x14ac:dyDescent="0.25">
      <c r="B38" s="52" t="s">
        <v>244</v>
      </c>
      <c r="C38">
        <v>1</v>
      </c>
      <c r="D38" s="16">
        <v>5.5555555555555558E-3</v>
      </c>
      <c r="E38" s="16"/>
      <c r="H38" s="52" t="s">
        <v>244</v>
      </c>
      <c r="L38"/>
      <c r="M38"/>
      <c r="Q38">
        <v>1</v>
      </c>
      <c r="S38">
        <v>1</v>
      </c>
      <c r="T38" s="26">
        <f t="shared" si="1"/>
        <v>0.1</v>
      </c>
      <c r="U38" s="27">
        <f t="shared" si="0"/>
        <v>9.803921568627456E-3</v>
      </c>
      <c r="W38"/>
      <c r="X38" s="11" t="s">
        <v>244</v>
      </c>
      <c r="Y38" s="28">
        <v>6.4457751952217606E-4</v>
      </c>
      <c r="Z38" s="16">
        <v>1.3973657378652627E-4</v>
      </c>
      <c r="AA38"/>
      <c r="AB38"/>
      <c r="AC38"/>
      <c r="AD38" s="57" t="s">
        <v>241</v>
      </c>
      <c r="AE38" s="30">
        <f t="shared" si="2"/>
        <v>1.1111111111111112E-2</v>
      </c>
      <c r="AF38" s="27">
        <f t="shared" si="3"/>
        <v>1.9607843137254912E-2</v>
      </c>
      <c r="AG38" s="27">
        <f t="shared" si="4"/>
        <v>1.0249591430097392E-3</v>
      </c>
      <c r="AH38" s="30">
        <f t="shared" si="5"/>
        <v>3.1743913391375764E-2</v>
      </c>
      <c r="AJ38" s="36"/>
      <c r="AL38" s="36"/>
    </row>
    <row r="39" spans="2:38" x14ac:dyDescent="0.25">
      <c r="B39" s="52" t="s">
        <v>245</v>
      </c>
      <c r="C39">
        <v>5</v>
      </c>
      <c r="D39" s="16">
        <v>2.7777777777777776E-2</v>
      </c>
      <c r="E39" s="16"/>
      <c r="H39" s="52" t="s">
        <v>245</v>
      </c>
      <c r="L39"/>
      <c r="M39"/>
      <c r="R39">
        <v>5</v>
      </c>
      <c r="S39">
        <v>5</v>
      </c>
      <c r="T39" s="26">
        <f t="shared" si="1"/>
        <v>0.1</v>
      </c>
      <c r="U39" s="27">
        <f t="shared" si="0"/>
        <v>9.803921568627456E-3</v>
      </c>
      <c r="W39"/>
      <c r="X39" s="11" t="s">
        <v>245</v>
      </c>
      <c r="Y39" s="28">
        <v>4.0405461177454921E-3</v>
      </c>
      <c r="Z39" s="16">
        <v>8.7594130049516931E-4</v>
      </c>
      <c r="AA39"/>
      <c r="AB39"/>
      <c r="AC39"/>
      <c r="AD39" s="56" t="s">
        <v>242</v>
      </c>
      <c r="AE39" s="30">
        <f t="shared" si="2"/>
        <v>1.1111111111111112E-2</v>
      </c>
      <c r="AF39" s="27">
        <f t="shared" si="3"/>
        <v>9.803921568627456E-3</v>
      </c>
      <c r="AG39" s="27">
        <f t="shared" si="4"/>
        <v>3.8544004936116837E-3</v>
      </c>
      <c r="AH39" s="30">
        <f t="shared" si="5"/>
        <v>2.4769433173350251E-2</v>
      </c>
    </row>
    <row r="40" spans="2:38" x14ac:dyDescent="0.25">
      <c r="B40" s="52" t="s">
        <v>246</v>
      </c>
      <c r="C40">
        <v>6</v>
      </c>
      <c r="D40" s="16">
        <v>3.3333333333333333E-2</v>
      </c>
      <c r="E40" s="16"/>
      <c r="H40" s="52" t="s">
        <v>246</v>
      </c>
      <c r="L40"/>
      <c r="M40"/>
      <c r="R40">
        <v>6</v>
      </c>
      <c r="S40">
        <v>6</v>
      </c>
      <c r="T40" s="26">
        <f t="shared" si="1"/>
        <v>0.1</v>
      </c>
      <c r="U40" s="27">
        <f t="shared" si="0"/>
        <v>9.803921568627456E-3</v>
      </c>
      <c r="W40"/>
      <c r="X40" s="11" t="s">
        <v>246</v>
      </c>
      <c r="Y40" s="28">
        <v>4.5251729194603151E-2</v>
      </c>
      <c r="Z40" s="16">
        <v>9.8100250226800245E-3</v>
      </c>
      <c r="AA40"/>
      <c r="AB40"/>
      <c r="AC40"/>
      <c r="AD40" s="57" t="s">
        <v>243</v>
      </c>
      <c r="AE40" s="30">
        <f t="shared" si="2"/>
        <v>5.5555555555555558E-3</v>
      </c>
      <c r="AF40" s="27">
        <f t="shared" si="3"/>
        <v>9.803921568627456E-3</v>
      </c>
      <c r="AG40" s="27">
        <f t="shared" si="4"/>
        <v>5.5204572360109166E-5</v>
      </c>
      <c r="AH40" s="30">
        <f t="shared" si="5"/>
        <v>1.541468169654312E-2</v>
      </c>
    </row>
    <row r="41" spans="2:38" x14ac:dyDescent="0.25">
      <c r="B41" s="52" t="s">
        <v>247</v>
      </c>
      <c r="C41">
        <v>2</v>
      </c>
      <c r="D41" s="16">
        <v>1.1111111111111112E-2</v>
      </c>
      <c r="E41" s="16"/>
      <c r="H41" s="52" t="s">
        <v>247</v>
      </c>
      <c r="L41"/>
      <c r="M41"/>
      <c r="R41">
        <v>2</v>
      </c>
      <c r="S41">
        <v>2</v>
      </c>
      <c r="T41" s="26">
        <f t="shared" si="1"/>
        <v>0.1</v>
      </c>
      <c r="U41" s="27">
        <f t="shared" si="0"/>
        <v>9.803921568627456E-3</v>
      </c>
      <c r="W41"/>
      <c r="X41" s="11" t="s">
        <v>247</v>
      </c>
      <c r="Y41" s="28">
        <v>2.4661058432089187E-2</v>
      </c>
      <c r="Z41" s="16">
        <v>5.3462178044993217E-3</v>
      </c>
      <c r="AA41"/>
      <c r="AB41"/>
      <c r="AC41"/>
      <c r="AD41" s="56" t="s">
        <v>244</v>
      </c>
      <c r="AE41" s="30">
        <f t="shared" si="2"/>
        <v>5.5555555555555558E-3</v>
      </c>
      <c r="AF41" s="27">
        <f t="shared" si="3"/>
        <v>9.803921568627456E-3</v>
      </c>
      <c r="AG41" s="27">
        <f t="shared" si="4"/>
        <v>1.3973657378652627E-4</v>
      </c>
      <c r="AH41" s="30">
        <f t="shared" si="5"/>
        <v>1.5499213697969538E-2</v>
      </c>
    </row>
    <row r="42" spans="2:38" x14ac:dyDescent="0.25">
      <c r="B42" s="52" t="s">
        <v>248</v>
      </c>
      <c r="C42">
        <v>1</v>
      </c>
      <c r="D42" s="16">
        <v>5.5555555555555558E-3</v>
      </c>
      <c r="E42" s="16"/>
      <c r="H42" s="52" t="s">
        <v>248</v>
      </c>
      <c r="L42"/>
      <c r="M42"/>
      <c r="R42">
        <v>1</v>
      </c>
      <c r="S42">
        <v>1</v>
      </c>
      <c r="T42" s="26">
        <f t="shared" si="1"/>
        <v>0.1</v>
      </c>
      <c r="U42" s="27">
        <f t="shared" si="0"/>
        <v>9.803921568627456E-3</v>
      </c>
      <c r="W42"/>
      <c r="X42" s="11" t="s">
        <v>248</v>
      </c>
      <c r="Y42" s="28">
        <v>7.1619724391352885E-5</v>
      </c>
      <c r="Z42" s="16">
        <v>1.5526285976280695E-5</v>
      </c>
      <c r="AA42"/>
      <c r="AB42"/>
      <c r="AC42"/>
      <c r="AD42" s="57" t="s">
        <v>245</v>
      </c>
      <c r="AE42" s="30">
        <f t="shared" si="2"/>
        <v>2.7777777777777776E-2</v>
      </c>
      <c r="AF42" s="27">
        <f t="shared" si="3"/>
        <v>9.803921568627456E-3</v>
      </c>
      <c r="AG42" s="27">
        <f t="shared" si="4"/>
        <v>8.7594130049516931E-4</v>
      </c>
      <c r="AH42" s="30">
        <f t="shared" si="5"/>
        <v>3.8457640646900403E-2</v>
      </c>
    </row>
    <row r="43" spans="2:38" x14ac:dyDescent="0.25">
      <c r="B43" s="52" t="s">
        <v>249</v>
      </c>
      <c r="C43">
        <v>1</v>
      </c>
      <c r="D43" s="16">
        <v>5.5555555555555558E-3</v>
      </c>
      <c r="E43" s="16"/>
      <c r="H43" s="52" t="s">
        <v>249</v>
      </c>
      <c r="L43"/>
      <c r="M43"/>
      <c r="R43">
        <v>1</v>
      </c>
      <c r="S43">
        <v>1</v>
      </c>
      <c r="T43" s="26">
        <f t="shared" si="1"/>
        <v>0.1</v>
      </c>
      <c r="U43" s="27">
        <f t="shared" si="0"/>
        <v>9.803921568627456E-3</v>
      </c>
      <c r="W43"/>
      <c r="X43" s="11" t="s">
        <v>249</v>
      </c>
      <c r="Y43" s="28">
        <v>7.1619724391352885E-5</v>
      </c>
      <c r="Z43" s="16">
        <v>1.5526285976280695E-5</v>
      </c>
      <c r="AA43"/>
      <c r="AB43"/>
      <c r="AC43"/>
      <c r="AD43" s="56" t="s">
        <v>246</v>
      </c>
      <c r="AE43" s="30">
        <f t="shared" si="2"/>
        <v>3.3333333333333333E-2</v>
      </c>
      <c r="AF43" s="27">
        <f t="shared" si="3"/>
        <v>9.803921568627456E-3</v>
      </c>
      <c r="AG43" s="27">
        <f t="shared" si="4"/>
        <v>9.8100250226800245E-3</v>
      </c>
      <c r="AH43" s="30">
        <f t="shared" si="5"/>
        <v>5.2947279924640815E-2</v>
      </c>
    </row>
    <row r="44" spans="2:38" x14ac:dyDescent="0.25">
      <c r="B44" s="52" t="s">
        <v>250</v>
      </c>
      <c r="C44">
        <v>3</v>
      </c>
      <c r="D44" s="16">
        <v>1.6666666666666666E-2</v>
      </c>
      <c r="E44" s="16"/>
      <c r="H44" s="52" t="s">
        <v>250</v>
      </c>
      <c r="L44"/>
      <c r="M44"/>
      <c r="R44">
        <v>3</v>
      </c>
      <c r="S44">
        <v>3</v>
      </c>
      <c r="T44" s="26">
        <f t="shared" si="1"/>
        <v>0.1</v>
      </c>
      <c r="U44" s="27">
        <f t="shared" si="0"/>
        <v>9.803921568627456E-3</v>
      </c>
      <c r="W44"/>
      <c r="X44" s="11" t="s">
        <v>250</v>
      </c>
      <c r="Y44" s="28">
        <v>2.5902466988205969E-3</v>
      </c>
      <c r="Z44" s="16">
        <v>5.6153400947548532E-4</v>
      </c>
      <c r="AA44"/>
      <c r="AB44"/>
      <c r="AC44"/>
      <c r="AD44" s="57" t="s">
        <v>247</v>
      </c>
      <c r="AE44" s="30">
        <f t="shared" si="2"/>
        <v>1.1111111111111112E-2</v>
      </c>
      <c r="AF44" s="27">
        <f t="shared" si="3"/>
        <v>9.803921568627456E-3</v>
      </c>
      <c r="AG44" s="27">
        <f t="shared" si="4"/>
        <v>5.3462178044993217E-3</v>
      </c>
      <c r="AH44" s="30">
        <f t="shared" si="5"/>
        <v>2.6261250484237889E-2</v>
      </c>
    </row>
    <row r="45" spans="2:38" x14ac:dyDescent="0.25">
      <c r="B45" s="52" t="s">
        <v>323</v>
      </c>
      <c r="C45">
        <v>1</v>
      </c>
      <c r="D45" s="16">
        <v>5.5555555555555558E-3</v>
      </c>
      <c r="E45" s="16"/>
      <c r="H45" s="52" t="s">
        <v>323</v>
      </c>
      <c r="L45"/>
      <c r="M45"/>
      <c r="O45">
        <v>1</v>
      </c>
      <c r="S45">
        <v>1</v>
      </c>
      <c r="T45" s="26">
        <f t="shared" si="1"/>
        <v>0.1</v>
      </c>
      <c r="U45" s="27">
        <f t="shared" si="0"/>
        <v>9.803921568627456E-3</v>
      </c>
      <c r="W45"/>
      <c r="X45" s="11" t="s">
        <v>323</v>
      </c>
      <c r="Y45" s="28">
        <v>1.3448592691265155E-3</v>
      </c>
      <c r="Z45" s="16">
        <v>2.9154914777682642E-4</v>
      </c>
      <c r="AA45"/>
      <c r="AB45"/>
      <c r="AC45"/>
      <c r="AD45" s="56" t="s">
        <v>248</v>
      </c>
      <c r="AE45" s="30">
        <f t="shared" si="2"/>
        <v>5.5555555555555558E-3</v>
      </c>
      <c r="AF45" s="27">
        <f t="shared" si="3"/>
        <v>9.803921568627456E-3</v>
      </c>
      <c r="AG45" s="27">
        <f t="shared" si="4"/>
        <v>1.5526285976280695E-5</v>
      </c>
      <c r="AH45" s="30">
        <f t="shared" si="5"/>
        <v>1.5375003410159292E-2</v>
      </c>
    </row>
    <row r="46" spans="2:38" x14ac:dyDescent="0.25">
      <c r="B46" s="52" t="s">
        <v>337</v>
      </c>
      <c r="C46">
        <v>1</v>
      </c>
      <c r="D46" s="16">
        <v>5.5555555555555558E-3</v>
      </c>
      <c r="E46" s="16"/>
      <c r="H46" s="52" t="s">
        <v>337</v>
      </c>
      <c r="I46">
        <v>1</v>
      </c>
      <c r="L46"/>
      <c r="M46"/>
      <c r="S46">
        <v>1</v>
      </c>
      <c r="T46" s="26">
        <f t="shared" si="1"/>
        <v>0.1</v>
      </c>
      <c r="U46" s="27">
        <f t="shared" si="0"/>
        <v>9.803921568627456E-3</v>
      </c>
      <c r="W46"/>
      <c r="X46" s="11" t="s">
        <v>337</v>
      </c>
      <c r="Y46" s="28">
        <v>6.9292083348633959E-2</v>
      </c>
      <c r="Z46" s="16">
        <v>1.5021681682051582E-2</v>
      </c>
      <c r="AA46"/>
      <c r="AB46"/>
      <c r="AC46"/>
      <c r="AD46" s="57" t="s">
        <v>249</v>
      </c>
      <c r="AE46" s="30">
        <f t="shared" si="2"/>
        <v>5.5555555555555558E-3</v>
      </c>
      <c r="AF46" s="27">
        <f t="shared" si="3"/>
        <v>9.803921568627456E-3</v>
      </c>
      <c r="AG46" s="27">
        <f t="shared" si="4"/>
        <v>1.5526285976280695E-5</v>
      </c>
      <c r="AH46" s="30">
        <f t="shared" si="5"/>
        <v>1.5375003410159292E-2</v>
      </c>
    </row>
    <row r="47" spans="2:38" x14ac:dyDescent="0.25">
      <c r="B47" s="52" t="s">
        <v>334</v>
      </c>
      <c r="C47">
        <v>5</v>
      </c>
      <c r="D47" s="16">
        <v>2.7777777777777776E-2</v>
      </c>
      <c r="E47" s="16"/>
      <c r="H47" s="52" t="s">
        <v>334</v>
      </c>
      <c r="J47">
        <v>2</v>
      </c>
      <c r="L47"/>
      <c r="M47"/>
      <c r="O47">
        <v>2</v>
      </c>
      <c r="R47">
        <v>1</v>
      </c>
      <c r="S47">
        <v>5</v>
      </c>
      <c r="T47" s="26">
        <f t="shared" si="1"/>
        <v>0.3</v>
      </c>
      <c r="U47" s="27">
        <f t="shared" si="0"/>
        <v>2.9411764705882363E-2</v>
      </c>
      <c r="W47"/>
      <c r="X47" s="11" t="s">
        <v>334</v>
      </c>
      <c r="Y47" s="28">
        <v>3.5821798816408346E-2</v>
      </c>
      <c r="Z47" s="16">
        <v>7.7657307024697302E-3</v>
      </c>
      <c r="AA47"/>
      <c r="AB47"/>
      <c r="AC47"/>
      <c r="AD47" s="56" t="s">
        <v>250</v>
      </c>
      <c r="AE47" s="30">
        <f t="shared" si="2"/>
        <v>1.6666666666666666E-2</v>
      </c>
      <c r="AF47" s="27">
        <f t="shared" si="3"/>
        <v>9.803921568627456E-3</v>
      </c>
      <c r="AG47" s="27">
        <f t="shared" si="4"/>
        <v>5.6153400947548532E-4</v>
      </c>
      <c r="AH47" s="30">
        <f t="shared" si="5"/>
        <v>2.7032122244769606E-2</v>
      </c>
    </row>
    <row r="48" spans="2:38" x14ac:dyDescent="0.25">
      <c r="B48" s="52" t="s">
        <v>332</v>
      </c>
      <c r="C48">
        <v>11</v>
      </c>
      <c r="D48" s="16">
        <v>6.1111111111111109E-2</v>
      </c>
      <c r="E48" s="16"/>
      <c r="H48" s="52" t="s">
        <v>332</v>
      </c>
      <c r="J48">
        <v>1</v>
      </c>
      <c r="K48">
        <v>2</v>
      </c>
      <c r="L48">
        <v>3</v>
      </c>
      <c r="M48"/>
      <c r="O48">
        <v>3</v>
      </c>
      <c r="P48">
        <v>2</v>
      </c>
      <c r="S48">
        <v>11</v>
      </c>
      <c r="T48" s="26">
        <f t="shared" si="1"/>
        <v>0.5</v>
      </c>
      <c r="U48" s="27">
        <f t="shared" si="0"/>
        <v>4.9019607843137275E-2</v>
      </c>
      <c r="W48"/>
      <c r="X48" s="11" t="s">
        <v>332</v>
      </c>
      <c r="Y48" s="28">
        <v>0.13435462408460078</v>
      </c>
      <c r="Z48" s="16">
        <v>2.9126449920059472E-2</v>
      </c>
      <c r="AA48"/>
      <c r="AB48"/>
      <c r="AC48"/>
      <c r="AD48" s="57" t="s">
        <v>323</v>
      </c>
      <c r="AE48" s="30">
        <f t="shared" si="2"/>
        <v>5.5555555555555558E-3</v>
      </c>
      <c r="AF48" s="27">
        <f t="shared" si="3"/>
        <v>9.803921568627456E-3</v>
      </c>
      <c r="AG48" s="27">
        <f t="shared" si="4"/>
        <v>2.9154914777682642E-4</v>
      </c>
      <c r="AH48" s="30">
        <f t="shared" si="5"/>
        <v>1.5651026271959839E-2</v>
      </c>
    </row>
    <row r="49" spans="2:34" x14ac:dyDescent="0.25">
      <c r="B49" s="11" t="s">
        <v>294</v>
      </c>
      <c r="C49">
        <v>180</v>
      </c>
      <c r="D49" s="16">
        <v>1</v>
      </c>
      <c r="E49" s="16"/>
      <c r="H49" s="11" t="s">
        <v>294</v>
      </c>
      <c r="I49">
        <v>11</v>
      </c>
      <c r="J49">
        <v>19</v>
      </c>
      <c r="K49">
        <v>16</v>
      </c>
      <c r="L49">
        <v>15</v>
      </c>
      <c r="M49">
        <v>5</v>
      </c>
      <c r="N49">
        <v>6</v>
      </c>
      <c r="O49">
        <v>32</v>
      </c>
      <c r="P49">
        <v>12</v>
      </c>
      <c r="Q49">
        <v>26</v>
      </c>
      <c r="R49">
        <v>38</v>
      </c>
      <c r="S49">
        <v>180</v>
      </c>
      <c r="T49" s="42">
        <f>SUM(T5:T48)</f>
        <v>10.199999999999996</v>
      </c>
      <c r="U49" s="43">
        <f t="shared" si="0"/>
        <v>1</v>
      </c>
      <c r="W49"/>
      <c r="X49" s="11" t="s">
        <v>294</v>
      </c>
      <c r="Y49" s="28">
        <v>4.6128046656338419</v>
      </c>
      <c r="Z49" s="33">
        <v>1</v>
      </c>
      <c r="AA49"/>
      <c r="AB49"/>
      <c r="AC49"/>
      <c r="AD49" s="44" t="s">
        <v>315</v>
      </c>
      <c r="AE49" s="54">
        <f>SUM(AE5:AE48)</f>
        <v>0.99999999999999944</v>
      </c>
      <c r="AF49" s="55">
        <f>SUM(AF5:AF48)</f>
        <v>1.0000000000000002</v>
      </c>
      <c r="AG49" s="55">
        <f>SUM(AG5:AG48)</f>
        <v>0.99999999999999967</v>
      </c>
      <c r="AH49" s="43">
        <f>SUM(AH5:AH48)</f>
        <v>3.0000000000000009</v>
      </c>
    </row>
    <row r="50" spans="2:34" x14ac:dyDescent="0.25">
      <c r="E50" s="16"/>
      <c r="L50"/>
      <c r="M50"/>
      <c r="W50"/>
      <c r="X50"/>
      <c r="Y50"/>
      <c r="Z50"/>
      <c r="AA50"/>
      <c r="AB50"/>
      <c r="AC50"/>
      <c r="AD50" s="11"/>
      <c r="AE50" s="16"/>
      <c r="AF50" s="31"/>
      <c r="AG50" s="31"/>
      <c r="AH50" s="16"/>
    </row>
    <row r="51" spans="2:34" x14ac:dyDescent="0.25">
      <c r="E51" s="16"/>
      <c r="L51"/>
      <c r="M51" s="29"/>
      <c r="N51" s="34"/>
      <c r="W51"/>
      <c r="X51"/>
      <c r="Y51"/>
      <c r="Z51"/>
      <c r="AA51"/>
      <c r="AB51"/>
      <c r="AC51"/>
      <c r="AD51" s="11"/>
      <c r="AE51" s="16"/>
      <c r="AF51" s="31"/>
      <c r="AG51" s="31"/>
      <c r="AH51" s="16"/>
    </row>
    <row r="52" spans="2:34" x14ac:dyDescent="0.25">
      <c r="E52" s="16"/>
      <c r="L52"/>
      <c r="M52" s="29"/>
      <c r="N52" s="34"/>
      <c r="W52"/>
      <c r="X52"/>
      <c r="Y52"/>
      <c r="Z52"/>
      <c r="AA52"/>
      <c r="AB52"/>
      <c r="AC52"/>
      <c r="AD52" s="11"/>
      <c r="AE52" s="16"/>
      <c r="AF52" s="31"/>
      <c r="AG52" s="31"/>
      <c r="AH52" s="16"/>
    </row>
    <row r="53" spans="2:34" x14ac:dyDescent="0.25">
      <c r="E53" s="16"/>
      <c r="L53"/>
      <c r="M53" s="29"/>
      <c r="N53" s="34"/>
      <c r="W53"/>
      <c r="X53"/>
      <c r="Y53"/>
      <c r="Z53"/>
      <c r="AA53"/>
      <c r="AB53"/>
      <c r="AC53"/>
      <c r="AD53" s="37"/>
    </row>
    <row r="54" spans="2:34" x14ac:dyDescent="0.25">
      <c r="B54" s="77"/>
      <c r="C54" s="77"/>
      <c r="D54" s="78"/>
      <c r="E54" s="78"/>
      <c r="L54"/>
      <c r="M54" s="29"/>
      <c r="N54" s="34"/>
      <c r="W54"/>
      <c r="X54"/>
      <c r="Y54"/>
      <c r="Z54"/>
      <c r="AA54"/>
      <c r="AB54"/>
      <c r="AC54"/>
      <c r="AD54" s="37"/>
    </row>
    <row r="55" spans="2:34" x14ac:dyDescent="0.25">
      <c r="C55" s="75"/>
      <c r="D55" s="75"/>
      <c r="E55" s="75"/>
      <c r="L55"/>
      <c r="M55"/>
      <c r="W55"/>
      <c r="X55"/>
      <c r="Y55"/>
      <c r="AA55"/>
      <c r="AB55"/>
      <c r="AC55"/>
      <c r="AD55" s="37"/>
    </row>
    <row r="56" spans="2:34" x14ac:dyDescent="0.25">
      <c r="C56" s="75"/>
      <c r="D56" s="75"/>
      <c r="E56" s="75"/>
      <c r="L56"/>
      <c r="M56" s="15"/>
      <c r="N56" s="15"/>
      <c r="W56"/>
      <c r="X56"/>
      <c r="Y56"/>
      <c r="AA56"/>
      <c r="AB56"/>
      <c r="AC56"/>
      <c r="AD56" s="37"/>
    </row>
    <row r="57" spans="2:34" x14ac:dyDescent="0.25">
      <c r="C57" s="75"/>
      <c r="D57" s="75"/>
      <c r="E57" s="75"/>
      <c r="L57"/>
      <c r="M57" s="15"/>
      <c r="N57" s="15"/>
      <c r="W57"/>
      <c r="X57"/>
      <c r="Y57"/>
      <c r="AA57"/>
      <c r="AB57"/>
      <c r="AC57"/>
      <c r="AD57" s="37"/>
    </row>
    <row r="58" spans="2:34" x14ac:dyDescent="0.25">
      <c r="C58" s="75"/>
      <c r="D58" s="75"/>
      <c r="E58" s="75"/>
      <c r="L58"/>
      <c r="M58" s="15"/>
      <c r="N58" s="15"/>
      <c r="W58"/>
      <c r="X58"/>
      <c r="Y58"/>
      <c r="AA58"/>
      <c r="AB58"/>
      <c r="AC58"/>
      <c r="AD58" s="37"/>
    </row>
    <row r="59" spans="2:34" x14ac:dyDescent="0.25">
      <c r="C59" s="74"/>
      <c r="D59" s="75"/>
      <c r="E59" s="74"/>
      <c r="L59"/>
      <c r="M59" s="15"/>
      <c r="N59" s="15"/>
      <c r="W59"/>
      <c r="X59"/>
      <c r="Y59"/>
      <c r="AA59"/>
      <c r="AB59"/>
      <c r="AC59"/>
      <c r="AD59" s="37"/>
    </row>
    <row r="60" spans="2:34" x14ac:dyDescent="0.25">
      <c r="C60" s="74"/>
      <c r="D60" s="74"/>
      <c r="E60" s="74"/>
      <c r="L60"/>
      <c r="M60" s="15"/>
      <c r="N60" s="15"/>
      <c r="W60"/>
      <c r="X60"/>
      <c r="Y60"/>
      <c r="AA60"/>
      <c r="AB60"/>
      <c r="AC60"/>
      <c r="AD60" s="37"/>
    </row>
    <row r="61" spans="2:34" x14ac:dyDescent="0.25">
      <c r="C61" s="88"/>
      <c r="D61" s="75"/>
      <c r="E61" s="74"/>
      <c r="L61"/>
      <c r="M61" s="15"/>
      <c r="N61" s="15"/>
      <c r="W61"/>
      <c r="X61"/>
      <c r="Y61"/>
      <c r="AA61"/>
      <c r="AB61"/>
      <c r="AC61"/>
      <c r="AD61" s="37"/>
    </row>
    <row r="62" spans="2:34" x14ac:dyDescent="0.25">
      <c r="C62" s="74"/>
      <c r="D62" s="75"/>
      <c r="E62" s="74"/>
      <c r="L62"/>
      <c r="M62" s="15"/>
      <c r="N62" s="15"/>
      <c r="W62"/>
      <c r="X62"/>
      <c r="Y62"/>
      <c r="AA62" s="38"/>
      <c r="AB62" s="37"/>
      <c r="AC62" s="37"/>
      <c r="AD62" s="37"/>
    </row>
    <row r="63" spans="2:34" x14ac:dyDescent="0.25">
      <c r="C63" s="74"/>
      <c r="D63" s="75"/>
      <c r="E63" s="74"/>
      <c r="F63" s="39"/>
      <c r="G63" s="9"/>
      <c r="L63"/>
      <c r="M63" s="15"/>
      <c r="N63" s="15"/>
      <c r="O63" s="15"/>
      <c r="P63" s="15"/>
      <c r="Q63" s="15"/>
      <c r="R63" s="15"/>
      <c r="S63" s="15"/>
      <c r="T63" s="15"/>
      <c r="U63" s="15"/>
      <c r="V63" s="15"/>
      <c r="W63" s="15"/>
      <c r="X63"/>
      <c r="Y63"/>
      <c r="AA63" s="38"/>
      <c r="AB63" s="37"/>
      <c r="AC63" s="37"/>
      <c r="AD63" s="37"/>
    </row>
    <row r="64" spans="2:34" x14ac:dyDescent="0.25">
      <c r="C64" s="74"/>
      <c r="D64" s="76"/>
      <c r="E64" s="74"/>
      <c r="F64" s="39"/>
      <c r="G64" s="9"/>
      <c r="H64" s="28"/>
      <c r="I64" s="41"/>
      <c r="J64" s="31"/>
      <c r="K64" s="16"/>
      <c r="L64" s="16"/>
      <c r="M64" s="15"/>
      <c r="N64" s="15"/>
      <c r="O64" s="15"/>
      <c r="P64" s="15"/>
      <c r="Q64" s="15"/>
      <c r="R64" s="15"/>
      <c r="S64" s="15"/>
      <c r="T64" s="15"/>
      <c r="U64" s="15"/>
      <c r="V64" s="15"/>
      <c r="W64" s="15"/>
      <c r="X64"/>
      <c r="Y64"/>
      <c r="AA64" s="38"/>
      <c r="AB64" s="37"/>
      <c r="AC64" s="37"/>
      <c r="AD64" s="37"/>
    </row>
    <row r="65" spans="3:30" x14ac:dyDescent="0.25">
      <c r="C65" s="74"/>
      <c r="D65" s="76"/>
      <c r="E65" s="74"/>
      <c r="F65" s="39"/>
      <c r="G65" s="9"/>
      <c r="H65" s="28"/>
      <c r="I65" s="41"/>
      <c r="J65" s="31"/>
      <c r="K65" s="16"/>
      <c r="L65" s="16"/>
      <c r="M65" s="15"/>
      <c r="N65" s="15"/>
      <c r="O65" s="15"/>
      <c r="P65" s="15"/>
      <c r="Q65" s="15"/>
      <c r="R65" s="15"/>
      <c r="S65" s="15"/>
      <c r="T65" s="15"/>
      <c r="U65" s="15"/>
      <c r="V65" s="15"/>
      <c r="W65" s="15"/>
      <c r="X65"/>
      <c r="Y65"/>
      <c r="AA65" s="38"/>
      <c r="AB65" s="37"/>
      <c r="AC65" s="37"/>
      <c r="AD65" s="37"/>
    </row>
    <row r="66" spans="3:30" x14ac:dyDescent="0.25">
      <c r="C66" s="74"/>
      <c r="D66" s="76"/>
      <c r="E66" s="74"/>
      <c r="F66" s="39"/>
      <c r="G66" s="9"/>
      <c r="H66" s="28"/>
      <c r="K66" s="16"/>
      <c r="L66" s="16"/>
      <c r="M66" s="15"/>
      <c r="N66" s="15"/>
      <c r="O66" s="15"/>
      <c r="P66" s="15"/>
      <c r="Q66" s="15"/>
      <c r="R66" s="15"/>
      <c r="S66" s="15"/>
      <c r="T66" s="15"/>
      <c r="U66" s="15"/>
      <c r="V66" s="15"/>
      <c r="W66" s="15"/>
      <c r="X66"/>
      <c r="Y66"/>
      <c r="AA66" s="38"/>
      <c r="AB66" s="37"/>
      <c r="AC66" s="37"/>
      <c r="AD66" s="37"/>
    </row>
    <row r="67" spans="3:30" x14ac:dyDescent="0.25">
      <c r="C67" s="74"/>
      <c r="D67" s="76"/>
      <c r="E67" s="74"/>
      <c r="F67" s="39"/>
      <c r="G67" s="9"/>
      <c r="H67" s="28"/>
      <c r="K67" s="16"/>
      <c r="L67" s="16"/>
      <c r="M67" s="15"/>
      <c r="N67" s="15"/>
      <c r="O67" s="15"/>
      <c r="P67" s="15"/>
      <c r="Q67" s="15"/>
      <c r="R67" s="15"/>
      <c r="S67" s="15"/>
      <c r="T67" s="15"/>
      <c r="U67" s="15"/>
      <c r="V67" s="15"/>
      <c r="W67" s="15"/>
      <c r="X67"/>
      <c r="Y67"/>
      <c r="AA67" s="38"/>
      <c r="AB67" s="37"/>
      <c r="AC67" s="37"/>
      <c r="AD67" s="37"/>
    </row>
    <row r="68" spans="3:30" x14ac:dyDescent="0.25">
      <c r="C68" s="74"/>
      <c r="D68" s="76"/>
      <c r="E68" s="74"/>
      <c r="F68" s="39"/>
      <c r="G68" s="9"/>
      <c r="H68" s="28"/>
      <c r="K68" s="16"/>
      <c r="L68" s="16"/>
      <c r="M68" s="15"/>
      <c r="N68" s="15"/>
      <c r="O68" s="15"/>
      <c r="P68" s="15"/>
      <c r="Q68" s="15"/>
      <c r="R68" s="15"/>
      <c r="S68" s="15"/>
      <c r="T68" s="15"/>
      <c r="U68" s="15"/>
      <c r="V68" s="15"/>
      <c r="W68" s="15"/>
      <c r="X68"/>
      <c r="Y68"/>
      <c r="AA68" s="38"/>
      <c r="AB68" s="37"/>
      <c r="AC68" s="37"/>
      <c r="AD68" s="37"/>
    </row>
    <row r="69" spans="3:30" x14ac:dyDescent="0.25">
      <c r="C69" s="74"/>
      <c r="D69" s="76"/>
      <c r="E69" s="74"/>
      <c r="F69" s="39"/>
      <c r="G69" s="9"/>
      <c r="H69" s="28"/>
      <c r="K69" s="16"/>
      <c r="L69" s="16"/>
      <c r="M69" s="15"/>
      <c r="N69" s="15"/>
      <c r="O69" s="15"/>
      <c r="P69" s="15"/>
      <c r="Q69" s="15"/>
      <c r="R69" s="15"/>
      <c r="S69" s="15"/>
      <c r="T69" s="15"/>
      <c r="U69" s="15"/>
      <c r="V69" s="15"/>
      <c r="W69" s="15"/>
      <c r="X69"/>
      <c r="Y69"/>
      <c r="AA69" s="38"/>
      <c r="AB69" s="37"/>
      <c r="AC69" s="37"/>
      <c r="AD69" s="37"/>
    </row>
    <row r="70" spans="3:30" x14ac:dyDescent="0.25">
      <c r="C70" s="74"/>
      <c r="D70" s="76"/>
      <c r="E70" s="74"/>
      <c r="F70" s="39"/>
      <c r="G70" s="9"/>
      <c r="H70" s="28"/>
      <c r="K70" s="16"/>
      <c r="L70" s="16"/>
      <c r="M70" s="15"/>
      <c r="N70" s="15"/>
      <c r="O70" s="15"/>
      <c r="P70" s="15"/>
      <c r="Q70" s="15"/>
      <c r="R70" s="15"/>
      <c r="S70" s="15"/>
      <c r="T70" s="15"/>
      <c r="U70" s="15"/>
      <c r="V70" s="15"/>
      <c r="W70" s="15"/>
      <c r="X70"/>
      <c r="Y70"/>
      <c r="AA70" s="38"/>
      <c r="AB70" s="37"/>
      <c r="AC70" s="37"/>
      <c r="AD70" s="37"/>
    </row>
    <row r="71" spans="3:30" x14ac:dyDescent="0.25">
      <c r="C71" s="74"/>
      <c r="D71" s="76"/>
      <c r="E71" s="74"/>
      <c r="F71" s="39"/>
      <c r="G71" s="9"/>
      <c r="H71" s="28"/>
      <c r="K71" s="16"/>
      <c r="L71" s="16"/>
      <c r="M71" s="15"/>
      <c r="N71" s="15"/>
      <c r="O71" s="15"/>
      <c r="P71" s="15"/>
      <c r="Q71" s="15"/>
      <c r="R71" s="15"/>
      <c r="S71" s="15"/>
      <c r="T71" s="15"/>
      <c r="U71" s="15"/>
      <c r="V71" s="15"/>
      <c r="W71" s="15"/>
      <c r="X71"/>
      <c r="Y71"/>
      <c r="AA71" s="38"/>
      <c r="AB71" s="37"/>
      <c r="AC71" s="37"/>
    </row>
    <row r="72" spans="3:30" x14ac:dyDescent="0.25">
      <c r="C72" s="74"/>
      <c r="D72" s="76"/>
      <c r="E72" s="74"/>
      <c r="F72" s="39"/>
      <c r="G72" s="9"/>
      <c r="H72" s="28"/>
      <c r="K72" s="16"/>
      <c r="L72" s="16"/>
      <c r="M72" s="15"/>
      <c r="N72" s="15"/>
      <c r="O72" s="15"/>
      <c r="P72" s="15"/>
      <c r="Q72" s="15"/>
      <c r="R72" s="15"/>
      <c r="S72" s="15"/>
      <c r="T72" s="15"/>
      <c r="U72" s="15"/>
      <c r="V72" s="15"/>
      <c r="W72" s="15"/>
      <c r="X72"/>
      <c r="Y72"/>
      <c r="AA72" s="38"/>
      <c r="AB72" s="37"/>
      <c r="AC72" s="37"/>
    </row>
    <row r="73" spans="3:30" x14ac:dyDescent="0.25">
      <c r="C73" s="74"/>
      <c r="D73" s="76"/>
      <c r="E73" s="74"/>
      <c r="F73" s="39"/>
      <c r="G73" s="9"/>
      <c r="H73" s="28"/>
      <c r="K73" s="16"/>
      <c r="L73" s="16"/>
      <c r="M73" s="15"/>
      <c r="N73" s="15"/>
      <c r="O73" s="15"/>
      <c r="P73" s="15"/>
      <c r="Q73" s="15"/>
      <c r="R73" s="15"/>
      <c r="S73" s="15"/>
      <c r="T73" s="15"/>
      <c r="U73" s="15"/>
      <c r="V73" s="15"/>
      <c r="W73" s="15"/>
      <c r="X73"/>
      <c r="Y73"/>
      <c r="AA73" s="38"/>
      <c r="AB73" s="37"/>
      <c r="AC73" s="37"/>
    </row>
    <row r="74" spans="3:30" x14ac:dyDescent="0.25">
      <c r="C74" s="74"/>
      <c r="D74" s="76"/>
      <c r="E74" s="74"/>
      <c r="F74" s="39"/>
      <c r="G74" s="9"/>
      <c r="H74" s="28"/>
      <c r="K74" s="16"/>
      <c r="L74" s="16"/>
      <c r="M74" s="15"/>
      <c r="N74" s="15"/>
      <c r="O74" s="15"/>
      <c r="P74" s="15"/>
      <c r="Q74" s="15"/>
      <c r="R74" s="15"/>
      <c r="S74" s="15"/>
      <c r="T74" s="15"/>
      <c r="U74" s="15"/>
      <c r="V74" s="15"/>
      <c r="W74" s="15"/>
      <c r="X74"/>
      <c r="Y74"/>
      <c r="AA74" s="38"/>
      <c r="AB74" s="37"/>
      <c r="AC74" s="37"/>
    </row>
    <row r="75" spans="3:30" x14ac:dyDescent="0.25">
      <c r="C75" s="74"/>
      <c r="D75" s="76"/>
      <c r="E75" s="74"/>
      <c r="F75" s="39"/>
      <c r="G75" s="9"/>
      <c r="H75" s="28"/>
      <c r="K75" s="16"/>
      <c r="L75" s="16"/>
      <c r="M75" s="15"/>
      <c r="N75" s="15"/>
      <c r="O75" s="15"/>
      <c r="P75" s="15"/>
      <c r="Q75" s="15"/>
      <c r="R75" s="15"/>
      <c r="S75" s="15"/>
      <c r="T75" s="15"/>
      <c r="U75" s="15"/>
      <c r="V75" s="15"/>
      <c r="W75" s="15"/>
      <c r="X75"/>
      <c r="Y75"/>
      <c r="AA75" s="38"/>
      <c r="AB75" s="37"/>
      <c r="AC75" s="37"/>
    </row>
    <row r="76" spans="3:30" x14ac:dyDescent="0.25">
      <c r="C76" s="74"/>
      <c r="D76" s="76"/>
      <c r="E76" s="74"/>
      <c r="F76" s="39"/>
      <c r="G76" s="9"/>
      <c r="H76" s="28"/>
      <c r="K76" s="16"/>
      <c r="L76" s="16"/>
      <c r="M76" s="15"/>
      <c r="N76" s="15"/>
      <c r="O76" s="15"/>
      <c r="P76" s="15"/>
      <c r="Q76" s="15"/>
      <c r="R76" s="15"/>
      <c r="S76" s="15"/>
      <c r="T76" s="15"/>
      <c r="U76" s="15"/>
      <c r="V76" s="15"/>
      <c r="W76" s="15"/>
      <c r="X76"/>
      <c r="Y76"/>
      <c r="AA76" s="38"/>
      <c r="AB76" s="37"/>
      <c r="AC76" s="37"/>
    </row>
    <row r="77" spans="3:30" x14ac:dyDescent="0.25">
      <c r="C77" s="74"/>
      <c r="D77" s="76"/>
      <c r="E77" s="74"/>
      <c r="F77" s="39"/>
      <c r="G77" s="9"/>
      <c r="H77" s="28"/>
      <c r="K77" s="16"/>
      <c r="L77" s="16"/>
      <c r="M77" s="15"/>
      <c r="N77" s="15"/>
      <c r="O77" s="15"/>
      <c r="P77" s="15"/>
      <c r="Q77" s="15"/>
      <c r="R77" s="15"/>
      <c r="S77" s="15"/>
      <c r="T77" s="15"/>
      <c r="U77" s="15"/>
      <c r="V77" s="15"/>
      <c r="W77" s="15"/>
      <c r="X77"/>
      <c r="Y77"/>
      <c r="AA77" s="38"/>
      <c r="AB77" s="37"/>
      <c r="AC77" s="37"/>
    </row>
    <row r="78" spans="3:30" x14ac:dyDescent="0.25">
      <c r="C78" s="74"/>
      <c r="D78" s="76"/>
      <c r="E78" s="74"/>
      <c r="F78" s="39"/>
      <c r="G78" s="9"/>
      <c r="H78" s="28"/>
      <c r="K78" s="16"/>
      <c r="L78" s="16"/>
      <c r="M78" s="15"/>
      <c r="N78" s="15"/>
      <c r="O78" s="15"/>
      <c r="P78" s="15"/>
      <c r="Q78" s="15"/>
      <c r="R78" s="15"/>
      <c r="S78" s="15"/>
      <c r="T78" s="15"/>
      <c r="U78" s="15"/>
      <c r="V78" s="15"/>
      <c r="W78" s="15"/>
      <c r="X78"/>
      <c r="Y78"/>
      <c r="AA78" s="38"/>
      <c r="AB78" s="37"/>
      <c r="AC78" s="37"/>
    </row>
    <row r="79" spans="3:30" x14ac:dyDescent="0.25">
      <c r="C79" s="74"/>
      <c r="D79" s="76"/>
      <c r="E79" s="74"/>
      <c r="F79" s="39"/>
      <c r="G79" s="9"/>
      <c r="H79" s="28"/>
      <c r="K79" s="16"/>
      <c r="L79" s="16"/>
      <c r="M79" s="15"/>
      <c r="N79" s="15"/>
      <c r="O79" s="15"/>
      <c r="P79" s="15"/>
      <c r="Q79" s="15"/>
      <c r="R79" s="15"/>
      <c r="S79" s="15"/>
      <c r="T79" s="15"/>
      <c r="U79" s="15"/>
      <c r="V79" s="15"/>
      <c r="W79" s="15"/>
      <c r="X79"/>
      <c r="Y79"/>
      <c r="AA79"/>
      <c r="AB79"/>
      <c r="AC79"/>
    </row>
    <row r="80" spans="3:30" x14ac:dyDescent="0.25">
      <c r="C80" s="74"/>
      <c r="D80" s="76"/>
      <c r="E80" s="74"/>
      <c r="F80" s="39"/>
      <c r="G80" s="9"/>
      <c r="H80" s="28"/>
      <c r="K80" s="16"/>
      <c r="L80" s="16"/>
      <c r="M80" s="15"/>
      <c r="N80" s="15"/>
      <c r="O80" s="15"/>
      <c r="P80" s="15"/>
      <c r="Q80" s="15"/>
      <c r="R80" s="15"/>
      <c r="S80" s="15"/>
      <c r="T80" s="15"/>
      <c r="U80" s="15"/>
      <c r="V80" s="15"/>
      <c r="W80" s="15"/>
      <c r="X80"/>
      <c r="Y80"/>
      <c r="AA80"/>
      <c r="AB80"/>
      <c r="AC80"/>
    </row>
    <row r="81" spans="3:29" x14ac:dyDescent="0.25">
      <c r="C81" s="74"/>
      <c r="D81" s="76"/>
      <c r="E81" s="74"/>
      <c r="F81" s="39"/>
      <c r="G81" s="9"/>
      <c r="H81" s="28"/>
      <c r="K81" s="16"/>
      <c r="L81" s="16"/>
      <c r="M81" s="15"/>
      <c r="N81" s="15"/>
      <c r="O81" s="15"/>
      <c r="P81" s="15"/>
      <c r="Q81" s="15"/>
      <c r="R81" s="15"/>
      <c r="S81" s="15"/>
      <c r="T81" s="15"/>
      <c r="U81" s="15"/>
      <c r="V81" s="15"/>
      <c r="W81" s="15"/>
      <c r="X81"/>
      <c r="Y81"/>
      <c r="AA81"/>
      <c r="AB81"/>
      <c r="AC81"/>
    </row>
    <row r="82" spans="3:29" x14ac:dyDescent="0.25">
      <c r="C82" s="74"/>
      <c r="D82" s="76"/>
      <c r="E82" s="74"/>
      <c r="F82" s="39"/>
      <c r="G82" s="9"/>
      <c r="H82" s="28"/>
      <c r="K82" s="16"/>
      <c r="L82" s="16"/>
      <c r="M82" s="15"/>
      <c r="N82" s="15"/>
      <c r="O82" s="15"/>
      <c r="P82" s="15"/>
      <c r="Q82" s="15"/>
      <c r="R82" s="15"/>
      <c r="S82" s="15"/>
      <c r="T82" s="15"/>
      <c r="U82" s="15"/>
      <c r="V82" s="15"/>
      <c r="W82" s="15"/>
      <c r="X82"/>
      <c r="Y82"/>
    </row>
    <row r="83" spans="3:29" x14ac:dyDescent="0.25">
      <c r="C83" s="74"/>
      <c r="D83" s="76"/>
      <c r="E83" s="74"/>
      <c r="F83" s="39"/>
      <c r="G83" s="9"/>
      <c r="H83" s="28"/>
      <c r="K83" s="16"/>
      <c r="L83" s="16"/>
      <c r="M83" s="15"/>
      <c r="N83" s="15"/>
      <c r="O83" s="15"/>
      <c r="P83" s="15"/>
      <c r="Q83" s="15"/>
      <c r="R83" s="15"/>
      <c r="S83" s="15"/>
      <c r="T83" s="15"/>
      <c r="U83" s="15"/>
      <c r="V83" s="15"/>
      <c r="W83" s="15"/>
      <c r="X83"/>
      <c r="Y83"/>
    </row>
    <row r="84" spans="3:29" x14ac:dyDescent="0.25">
      <c r="C84" s="74"/>
      <c r="D84" s="76"/>
      <c r="E84" s="74"/>
      <c r="F84" s="39"/>
      <c r="G84" s="9"/>
      <c r="H84" s="28"/>
      <c r="K84" s="16"/>
      <c r="L84" s="16"/>
      <c r="M84" s="15"/>
      <c r="N84" s="15"/>
      <c r="O84" s="15"/>
      <c r="P84" s="15"/>
      <c r="Q84" s="15"/>
      <c r="R84" s="15"/>
      <c r="S84" s="15"/>
      <c r="T84" s="15"/>
      <c r="U84" s="15"/>
      <c r="V84" s="15"/>
      <c r="W84" s="15"/>
      <c r="X84"/>
      <c r="Y84"/>
    </row>
    <row r="85" spans="3:29" x14ac:dyDescent="0.25">
      <c r="C85" s="74"/>
      <c r="D85" s="76"/>
      <c r="E85" s="74"/>
      <c r="F85" s="39"/>
      <c r="G85" s="9"/>
      <c r="H85" s="28"/>
      <c r="K85" s="16"/>
      <c r="L85" s="16"/>
      <c r="M85" s="15"/>
      <c r="N85" s="15"/>
      <c r="O85" s="15"/>
      <c r="P85" s="15"/>
      <c r="Q85" s="15"/>
      <c r="R85" s="15"/>
      <c r="S85" s="15"/>
      <c r="T85" s="15"/>
      <c r="U85" s="15"/>
      <c r="V85" s="15"/>
      <c r="W85" s="15"/>
      <c r="X85"/>
      <c r="Y85"/>
    </row>
    <row r="86" spans="3:29" x14ac:dyDescent="0.25">
      <c r="C86" s="74"/>
      <c r="D86" s="76"/>
      <c r="E86" s="74"/>
      <c r="F86" s="39"/>
      <c r="G86" s="9"/>
      <c r="H86" s="28"/>
      <c r="K86" s="16"/>
      <c r="L86" s="16"/>
      <c r="M86" s="15"/>
      <c r="N86" s="15"/>
      <c r="O86" s="15"/>
      <c r="P86" s="15"/>
      <c r="Q86" s="15"/>
      <c r="R86" s="15"/>
      <c r="S86" s="15"/>
      <c r="T86" s="15"/>
      <c r="U86" s="15"/>
      <c r="V86" s="15"/>
      <c r="W86" s="15"/>
      <c r="X86"/>
      <c r="Y86"/>
    </row>
    <row r="87" spans="3:29" x14ac:dyDescent="0.25">
      <c r="C87" s="74"/>
      <c r="D87" s="76"/>
      <c r="E87" s="74"/>
      <c r="F87" s="39"/>
      <c r="G87" s="9"/>
      <c r="H87" s="28"/>
      <c r="K87" s="16"/>
      <c r="L87" s="16"/>
      <c r="M87" s="15"/>
      <c r="N87" s="15"/>
      <c r="O87" s="15"/>
      <c r="P87" s="15"/>
      <c r="Q87" s="15"/>
      <c r="R87" s="15"/>
      <c r="S87" s="15"/>
      <c r="T87" s="15"/>
      <c r="U87" s="15"/>
      <c r="V87" s="15"/>
      <c r="W87" s="15"/>
      <c r="X87"/>
      <c r="Y87"/>
    </row>
    <row r="88" spans="3:29" x14ac:dyDescent="0.25">
      <c r="C88" s="74"/>
      <c r="D88" s="76"/>
      <c r="E88" s="74"/>
      <c r="F88" s="39"/>
      <c r="G88" s="9"/>
      <c r="H88" s="28"/>
      <c r="K88" s="16"/>
      <c r="L88" s="16"/>
      <c r="M88" s="15"/>
      <c r="N88" s="15"/>
      <c r="O88" s="15"/>
      <c r="P88" s="15"/>
      <c r="Q88" s="15"/>
      <c r="R88" s="15"/>
      <c r="S88" s="15"/>
      <c r="T88" s="15"/>
      <c r="U88" s="15"/>
      <c r="V88" s="15"/>
      <c r="W88" s="15"/>
      <c r="X88"/>
      <c r="Y88"/>
    </row>
    <row r="89" spans="3:29" x14ac:dyDescent="0.25">
      <c r="C89" s="74"/>
      <c r="D89" s="76"/>
      <c r="E89" s="74"/>
      <c r="F89" s="39"/>
      <c r="G89" s="9"/>
      <c r="H89" s="28"/>
      <c r="K89" s="16"/>
      <c r="L89" s="16"/>
      <c r="M89" s="15"/>
      <c r="N89" s="15"/>
      <c r="O89" s="15"/>
      <c r="P89" s="15"/>
      <c r="Q89" s="15"/>
      <c r="R89" s="15"/>
      <c r="S89" s="15"/>
      <c r="T89" s="15"/>
      <c r="U89" s="15"/>
      <c r="V89" s="15"/>
      <c r="W89" s="15"/>
      <c r="X89"/>
      <c r="Y89"/>
    </row>
    <row r="90" spans="3:29" x14ac:dyDescent="0.25">
      <c r="C90" s="74"/>
      <c r="D90" s="76"/>
      <c r="E90" s="74"/>
      <c r="F90" s="39"/>
      <c r="G90" s="9"/>
      <c r="H90" s="28"/>
      <c r="K90" s="16"/>
      <c r="L90" s="16"/>
      <c r="M90" s="15"/>
      <c r="N90" s="15"/>
      <c r="O90" s="15"/>
      <c r="P90" s="15"/>
      <c r="Q90" s="15"/>
      <c r="R90" s="15"/>
      <c r="S90" s="15"/>
      <c r="T90" s="15"/>
      <c r="U90" s="15"/>
      <c r="V90" s="15"/>
      <c r="W90" s="15"/>
      <c r="X90"/>
      <c r="Y90"/>
    </row>
    <row r="91" spans="3:29" x14ac:dyDescent="0.25">
      <c r="C91" s="74"/>
      <c r="D91" s="76"/>
      <c r="E91" s="74"/>
      <c r="F91" s="39"/>
      <c r="G91" s="9"/>
      <c r="H91" s="28"/>
      <c r="K91" s="16"/>
      <c r="L91" s="16"/>
      <c r="M91" s="15"/>
      <c r="N91" s="15"/>
      <c r="O91" s="15"/>
      <c r="P91" s="15"/>
      <c r="Q91" s="15"/>
      <c r="R91" s="15"/>
      <c r="S91" s="15"/>
      <c r="T91" s="15"/>
      <c r="U91" s="15"/>
      <c r="V91" s="15"/>
      <c r="W91" s="15"/>
      <c r="X91"/>
      <c r="Y91"/>
    </row>
    <row r="92" spans="3:29" x14ac:dyDescent="0.25">
      <c r="C92" s="74"/>
      <c r="D92" s="76"/>
      <c r="E92" s="74"/>
      <c r="F92" s="39"/>
      <c r="G92" s="9"/>
      <c r="H92" s="28"/>
      <c r="K92" s="16"/>
      <c r="L92" s="16"/>
      <c r="M92" s="15"/>
      <c r="N92" s="15"/>
      <c r="O92" s="15"/>
      <c r="P92" s="15"/>
      <c r="Q92" s="15"/>
      <c r="R92" s="15"/>
      <c r="S92" s="15"/>
      <c r="T92" s="15"/>
      <c r="U92" s="15"/>
      <c r="V92" s="15"/>
      <c r="W92" s="15"/>
      <c r="X92"/>
      <c r="Y92"/>
    </row>
    <row r="93" spans="3:29" x14ac:dyDescent="0.25">
      <c r="C93" s="74"/>
      <c r="D93" s="76"/>
      <c r="E93" s="74"/>
      <c r="F93" s="39"/>
      <c r="G93" s="9"/>
      <c r="H93" s="28"/>
      <c r="K93" s="16"/>
      <c r="L93" s="16"/>
      <c r="M93" s="15"/>
      <c r="N93" s="15"/>
      <c r="O93" s="15"/>
      <c r="P93" s="15"/>
      <c r="Q93" s="15"/>
      <c r="R93" s="15"/>
      <c r="S93" s="15"/>
      <c r="T93" s="15"/>
      <c r="U93" s="15"/>
      <c r="V93" s="15"/>
      <c r="W93" s="15"/>
      <c r="X93"/>
      <c r="Y93"/>
    </row>
    <row r="94" spans="3:29" x14ac:dyDescent="0.25">
      <c r="C94" s="74"/>
      <c r="D94" s="76"/>
      <c r="E94" s="74"/>
      <c r="F94" s="39"/>
      <c r="G94" s="9"/>
      <c r="H94" s="28"/>
      <c r="K94" s="16"/>
      <c r="L94" s="16"/>
      <c r="M94" s="15"/>
      <c r="N94" s="15"/>
      <c r="O94" s="15"/>
      <c r="P94" s="15"/>
      <c r="Q94" s="15"/>
      <c r="R94" s="15"/>
      <c r="S94" s="15"/>
      <c r="T94" s="15"/>
      <c r="U94" s="15"/>
      <c r="V94" s="15"/>
      <c r="W94" s="15"/>
      <c r="X94"/>
      <c r="Y94"/>
    </row>
    <row r="95" spans="3:29" x14ac:dyDescent="0.25">
      <c r="C95" s="74"/>
      <c r="D95" s="76"/>
      <c r="E95" s="74"/>
      <c r="F95" s="39"/>
      <c r="G95" s="9"/>
      <c r="H95" s="28"/>
      <c r="K95" s="16"/>
      <c r="L95" s="16"/>
      <c r="M95" s="15"/>
      <c r="N95" s="15"/>
      <c r="O95" s="15"/>
      <c r="P95" s="15"/>
      <c r="Q95" s="15"/>
      <c r="R95" s="15"/>
      <c r="S95" s="15"/>
      <c r="T95" s="15"/>
      <c r="U95" s="15"/>
      <c r="V95" s="15"/>
      <c r="W95" s="15"/>
      <c r="X95"/>
      <c r="Y95"/>
    </row>
    <row r="96" spans="3:29" x14ac:dyDescent="0.25">
      <c r="C96" s="74"/>
      <c r="D96" s="76"/>
      <c r="E96" s="74"/>
      <c r="F96" s="39"/>
      <c r="G96" s="9"/>
      <c r="H96" s="28"/>
      <c r="K96" s="16"/>
      <c r="L96" s="16"/>
      <c r="M96" s="15"/>
      <c r="N96" s="15"/>
      <c r="O96" s="15"/>
      <c r="P96" s="15"/>
      <c r="Q96" s="15"/>
      <c r="R96" s="15"/>
      <c r="S96" s="15"/>
      <c r="T96" s="15"/>
      <c r="U96" s="15"/>
      <c r="V96" s="15"/>
      <c r="W96" s="15"/>
      <c r="X96"/>
      <c r="Y96"/>
    </row>
    <row r="97" spans="3:25" x14ac:dyDescent="0.25">
      <c r="C97" s="74"/>
      <c r="D97" s="76"/>
      <c r="E97" s="74"/>
      <c r="F97" s="39"/>
      <c r="G97" s="9"/>
      <c r="H97" s="28"/>
      <c r="K97" s="16"/>
      <c r="L97" s="16"/>
      <c r="M97" s="15"/>
      <c r="N97" s="15"/>
      <c r="O97" s="15"/>
      <c r="P97" s="15"/>
      <c r="Q97" s="15"/>
      <c r="R97" s="15"/>
      <c r="S97" s="15"/>
      <c r="T97" s="15"/>
      <c r="U97" s="15"/>
      <c r="V97" s="15"/>
      <c r="W97" s="15"/>
      <c r="X97"/>
      <c r="Y97"/>
    </row>
    <row r="98" spans="3:25" x14ac:dyDescent="0.25">
      <c r="C98" s="74"/>
      <c r="D98" s="76"/>
      <c r="E98" s="74"/>
      <c r="F98" s="39"/>
      <c r="G98" s="9"/>
      <c r="H98" s="28"/>
      <c r="K98" s="16"/>
      <c r="L98" s="16"/>
      <c r="M98" s="15"/>
      <c r="N98" s="15"/>
      <c r="O98" s="15"/>
      <c r="P98" s="15"/>
      <c r="Q98" s="15"/>
      <c r="R98" s="15"/>
      <c r="S98" s="15"/>
      <c r="T98" s="15"/>
      <c r="U98" s="15"/>
      <c r="V98" s="15"/>
      <c r="W98" s="15"/>
      <c r="X98"/>
      <c r="Y98"/>
    </row>
    <row r="99" spans="3:25" x14ac:dyDescent="0.25">
      <c r="D99" s="40"/>
      <c r="E99" s="11"/>
      <c r="F99" s="39"/>
      <c r="G99" s="9"/>
      <c r="H99" s="28"/>
      <c r="K99" s="16"/>
      <c r="L99" s="16"/>
      <c r="M99" s="15"/>
      <c r="N99" s="15"/>
      <c r="O99" s="15"/>
      <c r="P99" s="15"/>
      <c r="Q99" s="15"/>
      <c r="R99" s="15"/>
      <c r="S99" s="15"/>
      <c r="T99" s="15"/>
      <c r="U99" s="15"/>
      <c r="V99" s="15"/>
      <c r="W99" s="15"/>
      <c r="X99"/>
      <c r="Y99"/>
    </row>
    <row r="100" spans="3:25" x14ac:dyDescent="0.25">
      <c r="D100" s="40"/>
      <c r="E100" s="11"/>
      <c r="F100" s="39"/>
      <c r="G100" s="9"/>
      <c r="H100" s="28"/>
      <c r="K100" s="16"/>
      <c r="L100" s="16"/>
      <c r="M100" s="15"/>
      <c r="N100" s="15"/>
      <c r="O100" s="15"/>
      <c r="P100" s="15"/>
      <c r="Q100" s="15"/>
      <c r="R100" s="15"/>
      <c r="S100" s="15"/>
      <c r="T100" s="15"/>
      <c r="U100" s="15"/>
      <c r="V100" s="15"/>
      <c r="W100" s="15"/>
      <c r="X100"/>
      <c r="Y100"/>
    </row>
    <row r="101" spans="3:25" x14ac:dyDescent="0.25">
      <c r="D101" s="40"/>
      <c r="E101" s="11"/>
      <c r="F101" s="39"/>
      <c r="G101" s="9"/>
      <c r="H101" s="28"/>
      <c r="K101" s="16"/>
      <c r="L101" s="16"/>
      <c r="M101" s="15"/>
      <c r="N101" s="15"/>
      <c r="O101" s="15"/>
      <c r="P101" s="15"/>
      <c r="Q101" s="15"/>
      <c r="R101" s="15"/>
      <c r="S101" s="15"/>
      <c r="T101" s="15"/>
      <c r="U101" s="15"/>
      <c r="V101" s="15"/>
      <c r="W101" s="15"/>
      <c r="X101"/>
      <c r="Y101"/>
    </row>
    <row r="102" spans="3:25" x14ac:dyDescent="0.25">
      <c r="D102" s="40"/>
      <c r="E102" s="11"/>
      <c r="F102" s="39"/>
      <c r="G102" s="9"/>
      <c r="H102" s="28"/>
      <c r="K102" s="16"/>
      <c r="L102" s="16"/>
      <c r="M102" s="15"/>
      <c r="N102" s="15"/>
      <c r="O102" s="15"/>
      <c r="P102" s="15"/>
      <c r="Q102" s="15"/>
      <c r="R102" s="15"/>
      <c r="S102" s="15"/>
      <c r="T102" s="15"/>
      <c r="U102" s="15"/>
      <c r="V102" s="15"/>
      <c r="W102" s="15"/>
      <c r="X102"/>
      <c r="Y102"/>
    </row>
    <row r="103" spans="3:25" x14ac:dyDescent="0.25">
      <c r="D103" s="40"/>
      <c r="E103" s="11"/>
      <c r="F103" s="39"/>
      <c r="G103" s="9"/>
      <c r="H103" s="28"/>
      <c r="K103" s="16"/>
      <c r="L103" s="16"/>
      <c r="M103" s="15"/>
      <c r="N103" s="15"/>
      <c r="O103" s="15"/>
      <c r="P103" s="15"/>
      <c r="Q103" s="15"/>
      <c r="R103" s="15"/>
      <c r="S103" s="15"/>
      <c r="T103" s="15"/>
      <c r="U103" s="15"/>
      <c r="V103" s="15"/>
      <c r="W103" s="15"/>
      <c r="X103"/>
      <c r="Y103"/>
    </row>
    <row r="104" spans="3:25" x14ac:dyDescent="0.25">
      <c r="D104" s="40"/>
      <c r="E104" s="11"/>
      <c r="F104" s="39"/>
      <c r="G104" s="9"/>
      <c r="H104" s="28"/>
      <c r="K104" s="16"/>
      <c r="L104" s="16"/>
      <c r="M104" s="15"/>
      <c r="N104" s="15"/>
      <c r="O104" s="15"/>
      <c r="P104" s="15"/>
      <c r="Q104" s="15"/>
      <c r="R104" s="15"/>
      <c r="S104" s="15"/>
      <c r="T104" s="15"/>
      <c r="U104" s="15"/>
      <c r="V104" s="15"/>
      <c r="W104" s="15"/>
      <c r="X104"/>
      <c r="Y104"/>
    </row>
    <row r="105" spans="3:25" x14ac:dyDescent="0.25">
      <c r="D105" s="40"/>
      <c r="E105" s="11"/>
      <c r="F105" s="39"/>
      <c r="G105" s="9"/>
      <c r="H105" s="28"/>
      <c r="K105" s="16"/>
      <c r="L105" s="16"/>
      <c r="M105" s="15"/>
      <c r="N105" s="15"/>
      <c r="O105" s="15"/>
      <c r="P105" s="15"/>
      <c r="Q105" s="15"/>
      <c r="R105" s="15"/>
      <c r="S105" s="15"/>
      <c r="T105" s="15"/>
      <c r="U105" s="15"/>
      <c r="V105" s="15"/>
      <c r="W105" s="15"/>
      <c r="X105"/>
      <c r="Y105"/>
    </row>
    <row r="106" spans="3:25" x14ac:dyDescent="0.25">
      <c r="D106" s="40"/>
      <c r="E106" s="11"/>
      <c r="F106" s="39"/>
      <c r="G106" s="9"/>
      <c r="H106" s="28"/>
      <c r="K106" s="16"/>
      <c r="L106" s="16"/>
      <c r="M106" s="15"/>
      <c r="N106" s="15"/>
      <c r="O106" s="15"/>
      <c r="P106" s="15"/>
      <c r="Q106" s="15"/>
      <c r="R106" s="15"/>
      <c r="S106" s="15"/>
      <c r="T106" s="15"/>
      <c r="U106" s="15"/>
      <c r="V106" s="15"/>
      <c r="W106" s="15"/>
      <c r="X106"/>
      <c r="Y106"/>
    </row>
    <row r="107" spans="3:25" x14ac:dyDescent="0.25">
      <c r="D107" s="40"/>
      <c r="E107" s="11"/>
      <c r="F107" s="39"/>
      <c r="G107" s="9"/>
      <c r="H107" s="28"/>
      <c r="K107" s="16"/>
      <c r="L107" s="16"/>
      <c r="M107" s="15"/>
      <c r="N107" s="15"/>
      <c r="O107" s="15"/>
      <c r="P107" s="15"/>
      <c r="Q107" s="15"/>
      <c r="R107" s="15"/>
      <c r="S107" s="15"/>
      <c r="T107" s="15"/>
      <c r="U107" s="15"/>
      <c r="V107" s="15"/>
      <c r="W107" s="15"/>
      <c r="X107"/>
      <c r="Y107"/>
    </row>
    <row r="108" spans="3:25" x14ac:dyDescent="0.25">
      <c r="D108" s="40"/>
      <c r="E108" s="11"/>
      <c r="F108" s="39"/>
      <c r="G108" s="9"/>
      <c r="H108" s="28"/>
      <c r="K108" s="16"/>
      <c r="L108" s="16"/>
      <c r="M108" s="15"/>
      <c r="N108" s="15"/>
      <c r="O108" s="15"/>
      <c r="P108" s="15"/>
      <c r="Q108" s="15"/>
      <c r="R108" s="15"/>
      <c r="S108" s="15"/>
      <c r="T108" s="15"/>
      <c r="U108" s="15"/>
      <c r="V108" s="15"/>
      <c r="W108" s="15"/>
      <c r="X108"/>
      <c r="Y108"/>
    </row>
    <row r="109" spans="3:25" x14ac:dyDescent="0.25">
      <c r="D109" s="40"/>
      <c r="E109" s="11"/>
      <c r="F109" s="39"/>
      <c r="G109" s="9"/>
      <c r="H109" s="28"/>
      <c r="K109" s="16"/>
      <c r="L109" s="16"/>
      <c r="O109" s="15"/>
      <c r="P109" s="15"/>
      <c r="Q109" s="15"/>
      <c r="R109" s="15"/>
      <c r="S109" s="15"/>
      <c r="T109" s="15"/>
      <c r="U109" s="15"/>
      <c r="V109" s="15"/>
      <c r="W109" s="15"/>
      <c r="X109"/>
      <c r="Y109"/>
    </row>
    <row r="110" spans="3:25" x14ac:dyDescent="0.25">
      <c r="D110" s="40"/>
      <c r="E110" s="11"/>
      <c r="F110" s="39"/>
      <c r="G110" s="9"/>
      <c r="H110" s="28"/>
      <c r="K110" s="16"/>
      <c r="L110" s="16"/>
      <c r="O110" s="15"/>
      <c r="P110" s="15"/>
      <c r="Q110" s="15"/>
      <c r="R110" s="15"/>
      <c r="S110" s="15"/>
      <c r="T110" s="15"/>
      <c r="U110" s="15"/>
      <c r="V110" s="15"/>
      <c r="W110" s="15"/>
      <c r="X110"/>
      <c r="Y110"/>
    </row>
    <row r="111" spans="3:25" x14ac:dyDescent="0.25">
      <c r="D111" s="40"/>
      <c r="E111" s="11"/>
      <c r="F111" s="39"/>
      <c r="G111" s="9"/>
      <c r="H111" s="28"/>
      <c r="K111" s="16"/>
      <c r="L111" s="16"/>
      <c r="O111" s="15"/>
      <c r="P111" s="15"/>
      <c r="Q111" s="15"/>
      <c r="R111" s="15"/>
      <c r="S111" s="15"/>
      <c r="T111" s="15"/>
      <c r="U111" s="15"/>
      <c r="V111" s="15"/>
      <c r="W111" s="15"/>
      <c r="X111"/>
      <c r="Y111"/>
    </row>
    <row r="112" spans="3:25" x14ac:dyDescent="0.25">
      <c r="D112" s="40"/>
      <c r="E112" s="11"/>
      <c r="F112" s="39"/>
      <c r="G112" s="9"/>
      <c r="H112" s="28"/>
      <c r="K112" s="16"/>
      <c r="L112" s="16"/>
      <c r="O112" s="15"/>
      <c r="P112" s="15"/>
      <c r="Q112" s="15"/>
      <c r="R112" s="15"/>
      <c r="S112" s="15"/>
      <c r="T112" s="15"/>
      <c r="U112" s="15"/>
      <c r="V112" s="15"/>
      <c r="W112" s="15"/>
      <c r="X112"/>
      <c r="Y112"/>
    </row>
    <row r="113" spans="4:25" x14ac:dyDescent="0.25">
      <c r="D113" s="40"/>
      <c r="E113" s="11"/>
      <c r="F113" s="39"/>
      <c r="G113" s="9"/>
      <c r="H113" s="28"/>
      <c r="K113" s="16"/>
      <c r="L113" s="16"/>
      <c r="O113" s="15"/>
      <c r="P113" s="15"/>
      <c r="Q113" s="15"/>
      <c r="R113" s="15"/>
      <c r="S113" s="15"/>
      <c r="T113" s="15"/>
      <c r="U113" s="15"/>
      <c r="V113" s="15"/>
      <c r="W113" s="15"/>
      <c r="X113"/>
      <c r="Y113"/>
    </row>
    <row r="114" spans="4:25" x14ac:dyDescent="0.25">
      <c r="D114" s="40"/>
      <c r="E114" s="11"/>
      <c r="F114" s="39"/>
      <c r="G114" s="9"/>
      <c r="H114" s="28"/>
      <c r="K114" s="16"/>
      <c r="L114" s="16"/>
      <c r="O114" s="15"/>
      <c r="P114" s="15"/>
      <c r="Q114" s="15"/>
      <c r="R114" s="15"/>
      <c r="S114" s="15"/>
      <c r="T114" s="15"/>
      <c r="U114" s="15"/>
      <c r="V114" s="15"/>
      <c r="W114" s="15"/>
      <c r="X114"/>
      <c r="Y114"/>
    </row>
    <row r="115" spans="4:25" x14ac:dyDescent="0.25">
      <c r="D115" s="40"/>
      <c r="E115" s="11"/>
      <c r="F115" s="39"/>
      <c r="G115" s="9"/>
      <c r="H115" s="28"/>
      <c r="K115" s="16"/>
      <c r="L115" s="16"/>
      <c r="O115" s="15"/>
      <c r="P115" s="15"/>
      <c r="Q115" s="15"/>
      <c r="R115" s="15"/>
      <c r="S115" s="15"/>
      <c r="T115" s="15"/>
      <c r="U115" s="15"/>
      <c r="V115" s="15"/>
      <c r="W115" s="15"/>
      <c r="X115"/>
      <c r="Y115"/>
    </row>
    <row r="116" spans="4:25" x14ac:dyDescent="0.25">
      <c r="X116" s="73"/>
      <c r="Y116" s="73"/>
    </row>
    <row r="117" spans="4:25" x14ac:dyDescent="0.25">
      <c r="X117" s="73"/>
      <c r="Y117" s="73"/>
    </row>
    <row r="118" spans="4:25" x14ac:dyDescent="0.25">
      <c r="X118" s="73"/>
      <c r="Y118" s="73"/>
    </row>
    <row r="119" spans="4:25" x14ac:dyDescent="0.25">
      <c r="X119" s="9"/>
      <c r="Y119" s="9"/>
    </row>
    <row r="120" spans="4:25" x14ac:dyDescent="0.25">
      <c r="X120" s="9"/>
      <c r="Y120" s="9"/>
    </row>
    <row r="121" spans="4:25" x14ac:dyDescent="0.25">
      <c r="X121" s="73"/>
      <c r="Y121" s="73"/>
    </row>
    <row r="122" spans="4:25" x14ac:dyDescent="0.25">
      <c r="X122" s="9"/>
      <c r="Y122" s="9"/>
    </row>
    <row r="123" spans="4:25" x14ac:dyDescent="0.25">
      <c r="X123" s="9"/>
      <c r="Y123" s="9"/>
    </row>
    <row r="124" spans="4:25" x14ac:dyDescent="0.25">
      <c r="X124" s="73"/>
      <c r="Y124" s="73"/>
    </row>
    <row r="125" spans="4:25" x14ac:dyDescent="0.25">
      <c r="X125" s="73"/>
      <c r="Y125" s="73"/>
    </row>
    <row r="126" spans="4:25" x14ac:dyDescent="0.25">
      <c r="X126" s="73"/>
      <c r="Y126" s="73"/>
    </row>
    <row r="127" spans="4:25" x14ac:dyDescent="0.25">
      <c r="X127" s="73"/>
      <c r="Y127" s="73"/>
    </row>
    <row r="128" spans="4:25" x14ac:dyDescent="0.25">
      <c r="X128" s="73"/>
      <c r="Y128" s="73"/>
    </row>
    <row r="129" spans="24:25" x14ac:dyDescent="0.25">
      <c r="X129" s="73"/>
      <c r="Y129" s="73"/>
    </row>
    <row r="130" spans="24:25" x14ac:dyDescent="0.25">
      <c r="X130" s="73"/>
      <c r="Y130" s="73"/>
    </row>
    <row r="131" spans="24:25" x14ac:dyDescent="0.25">
      <c r="X131" s="9"/>
      <c r="Y131" s="9"/>
    </row>
    <row r="132" spans="24:25" x14ac:dyDescent="0.25">
      <c r="X132" s="73"/>
      <c r="Y132" s="73"/>
    </row>
    <row r="133" spans="24:25" x14ac:dyDescent="0.25">
      <c r="X133" s="73"/>
      <c r="Y133" s="73"/>
    </row>
    <row r="134" spans="24:25" x14ac:dyDescent="0.25">
      <c r="X134" s="73"/>
      <c r="Y134" s="73"/>
    </row>
    <row r="135" spans="24:25" x14ac:dyDescent="0.25">
      <c r="X135" s="73"/>
      <c r="Y135" s="73"/>
    </row>
    <row r="136" spans="24:25" x14ac:dyDescent="0.25">
      <c r="X136" s="73"/>
      <c r="Y136" s="73"/>
    </row>
    <row r="137" spans="24:25" x14ac:dyDescent="0.25">
      <c r="X137" s="73"/>
      <c r="Y137" s="73"/>
    </row>
    <row r="138" spans="24:25" x14ac:dyDescent="0.25">
      <c r="X138" s="73"/>
      <c r="Y138" s="73"/>
    </row>
    <row r="139" spans="24:25" x14ac:dyDescent="0.25">
      <c r="X139" s="73"/>
      <c r="Y139" s="73"/>
    </row>
    <row r="140" spans="24:25" x14ac:dyDescent="0.25">
      <c r="X140" s="73"/>
      <c r="Y140" s="73"/>
    </row>
    <row r="141" spans="24:25" x14ac:dyDescent="0.25">
      <c r="X141" s="73"/>
      <c r="Y141" s="73"/>
    </row>
    <row r="142" spans="24:25" x14ac:dyDescent="0.25">
      <c r="X142" s="73"/>
      <c r="Y142" s="73"/>
    </row>
    <row r="143" spans="24:25" x14ac:dyDescent="0.25">
      <c r="X143" s="73"/>
      <c r="Y143" s="73"/>
    </row>
    <row r="144" spans="24:25" x14ac:dyDescent="0.25">
      <c r="X144" s="73"/>
      <c r="Y144" s="73"/>
    </row>
    <row r="145" spans="24:25" x14ac:dyDescent="0.25">
      <c r="X145" s="73"/>
      <c r="Y145" s="73"/>
    </row>
    <row r="146" spans="24:25" x14ac:dyDescent="0.25">
      <c r="X146" s="73"/>
      <c r="Y146" s="73"/>
    </row>
    <row r="147" spans="24:25" x14ac:dyDescent="0.25">
      <c r="X147" s="73"/>
      <c r="Y147" s="73"/>
    </row>
    <row r="148" spans="24:25" x14ac:dyDescent="0.25">
      <c r="X148" s="73"/>
      <c r="Y148" s="73"/>
    </row>
    <row r="149" spans="24:25" x14ac:dyDescent="0.25">
      <c r="X149" s="73"/>
      <c r="Y149" s="73"/>
    </row>
    <row r="150" spans="24:25" x14ac:dyDescent="0.25">
      <c r="X150" s="73"/>
      <c r="Y150" s="73"/>
    </row>
    <row r="151" spans="24:25" x14ac:dyDescent="0.25">
      <c r="X151" s="73"/>
      <c r="Y151" s="73"/>
    </row>
    <row r="152" spans="24:25" x14ac:dyDescent="0.25">
      <c r="X152" s="73"/>
      <c r="Y152" s="73"/>
    </row>
    <row r="153" spans="24:25" x14ac:dyDescent="0.25">
      <c r="X153" s="73"/>
      <c r="Y153" s="73"/>
    </row>
    <row r="154" spans="24:25" x14ac:dyDescent="0.25">
      <c r="X154" s="73"/>
      <c r="Y154" s="73"/>
    </row>
    <row r="155" spans="24:25" x14ac:dyDescent="0.25">
      <c r="X155" s="73"/>
      <c r="Y155" s="73"/>
    </row>
    <row r="156" spans="24:25" x14ac:dyDescent="0.25">
      <c r="X156" s="73"/>
      <c r="Y156" s="73"/>
    </row>
    <row r="157" spans="24:25" x14ac:dyDescent="0.25">
      <c r="X157" s="73"/>
      <c r="Y157" s="73"/>
    </row>
    <row r="158" spans="24:25" x14ac:dyDescent="0.25">
      <c r="X158" s="73"/>
      <c r="Y158" s="73"/>
    </row>
    <row r="159" spans="24:25" x14ac:dyDescent="0.25">
      <c r="X159" s="73"/>
      <c r="Y159" s="73"/>
    </row>
    <row r="160" spans="24:25" x14ac:dyDescent="0.25">
      <c r="X160" s="73"/>
      <c r="Y160" s="73"/>
    </row>
    <row r="161" spans="24:25" x14ac:dyDescent="0.25">
      <c r="X161" s="73"/>
      <c r="Y161" s="73"/>
    </row>
    <row r="162" spans="24:25" x14ac:dyDescent="0.25">
      <c r="X162" s="73"/>
      <c r="Y162" s="73"/>
    </row>
    <row r="163" spans="24:25" x14ac:dyDescent="0.25">
      <c r="X163" s="73"/>
      <c r="Y163" s="73"/>
    </row>
    <row r="164" spans="24:25" x14ac:dyDescent="0.25">
      <c r="X164" s="73"/>
      <c r="Y164" s="73"/>
    </row>
    <row r="165" spans="24:25" x14ac:dyDescent="0.25">
      <c r="X165" s="73"/>
      <c r="Y165" s="73"/>
    </row>
    <row r="166" spans="24:25" x14ac:dyDescent="0.25">
      <c r="X166" s="73"/>
      <c r="Y166" s="73"/>
    </row>
    <row r="167" spans="24:25" x14ac:dyDescent="0.25">
      <c r="X167" s="73"/>
      <c r="Y167" s="73"/>
    </row>
    <row r="168" spans="24:25" x14ac:dyDescent="0.25">
      <c r="X168" s="73"/>
      <c r="Y168" s="73"/>
    </row>
    <row r="169" spans="24:25" x14ac:dyDescent="0.25">
      <c r="X169" s="9"/>
      <c r="Y169" s="9"/>
    </row>
    <row r="170" spans="24:25" x14ac:dyDescent="0.25">
      <c r="X170" s="73"/>
      <c r="Y170" s="73"/>
    </row>
    <row r="171" spans="24:25" x14ac:dyDescent="0.25">
      <c r="X171" s="73"/>
      <c r="Y171" s="73"/>
    </row>
    <row r="172" spans="24:25" x14ac:dyDescent="0.25">
      <c r="X172" s="73"/>
      <c r="Y172" s="73"/>
    </row>
    <row r="173" spans="24:25" x14ac:dyDescent="0.25">
      <c r="X173" s="73"/>
      <c r="Y173" s="73"/>
    </row>
    <row r="174" spans="24:25" x14ac:dyDescent="0.25">
      <c r="X174" s="73"/>
      <c r="Y174" s="73"/>
    </row>
    <row r="175" spans="24:25" x14ac:dyDescent="0.25">
      <c r="X175" s="73"/>
      <c r="Y175" s="73"/>
    </row>
    <row r="176" spans="24:25" x14ac:dyDescent="0.25">
      <c r="X176" s="73"/>
      <c r="Y176" s="73"/>
    </row>
    <row r="177" spans="24:25" x14ac:dyDescent="0.25">
      <c r="X177" s="73"/>
      <c r="Y177" s="73"/>
    </row>
    <row r="178" spans="24:25" x14ac:dyDescent="0.25">
      <c r="X178" s="73"/>
      <c r="Y178" s="73"/>
    </row>
    <row r="179" spans="24:25" x14ac:dyDescent="0.25">
      <c r="X179" s="73"/>
      <c r="Y179" s="73"/>
    </row>
    <row r="180" spans="24:25" x14ac:dyDescent="0.25">
      <c r="X180" s="73"/>
      <c r="Y180" s="73"/>
    </row>
    <row r="181" spans="24:25" x14ac:dyDescent="0.25">
      <c r="X181" s="73"/>
      <c r="Y181" s="73"/>
    </row>
    <row r="182" spans="24:25" x14ac:dyDescent="0.25">
      <c r="X182" s="73"/>
      <c r="Y182" s="73"/>
    </row>
    <row r="183" spans="24:25" x14ac:dyDescent="0.25">
      <c r="X183" s="9"/>
      <c r="Y183" s="9"/>
    </row>
    <row r="184" spans="24:25" x14ac:dyDescent="0.25">
      <c r="X184" s="73"/>
      <c r="Y184" s="73"/>
    </row>
    <row r="185" spans="24:25" x14ac:dyDescent="0.25">
      <c r="X185" s="73"/>
      <c r="Y185" s="73"/>
    </row>
    <row r="186" spans="24:25" x14ac:dyDescent="0.25">
      <c r="X186" s="73"/>
      <c r="Y186" s="73"/>
    </row>
    <row r="187" spans="24:25" x14ac:dyDescent="0.25">
      <c r="X187" s="73"/>
      <c r="Y187" s="73"/>
    </row>
    <row r="188" spans="24:25" x14ac:dyDescent="0.25">
      <c r="X188" s="73"/>
      <c r="Y188" s="73"/>
    </row>
    <row r="189" spans="24:25" x14ac:dyDescent="0.25">
      <c r="X189" s="73"/>
      <c r="Y189" s="73"/>
    </row>
    <row r="190" spans="24:25" x14ac:dyDescent="0.25">
      <c r="X190" s="73"/>
      <c r="Y190" s="73"/>
    </row>
    <row r="191" spans="24:25" x14ac:dyDescent="0.25">
      <c r="X191" s="73"/>
      <c r="Y191" s="73"/>
    </row>
    <row r="192" spans="24:25" x14ac:dyDescent="0.25">
      <c r="X192" s="73"/>
      <c r="Y192" s="73"/>
    </row>
    <row r="193" spans="24:25" x14ac:dyDescent="0.25">
      <c r="X193" s="73"/>
      <c r="Y193" s="73"/>
    </row>
    <row r="194" spans="24:25" x14ac:dyDescent="0.25">
      <c r="X194" s="73"/>
      <c r="Y194" s="73"/>
    </row>
    <row r="195" spans="24:25" x14ac:dyDescent="0.25">
      <c r="X195" s="73"/>
      <c r="Y195" s="73"/>
    </row>
    <row r="196" spans="24:25" x14ac:dyDescent="0.25">
      <c r="X196" s="73"/>
      <c r="Y196" s="73"/>
    </row>
    <row r="197" spans="24:25" x14ac:dyDescent="0.25">
      <c r="X197" s="73"/>
      <c r="Y197" s="73"/>
    </row>
    <row r="198" spans="24:25" x14ac:dyDescent="0.25">
      <c r="X198" s="73"/>
      <c r="Y198" s="73"/>
    </row>
    <row r="199" spans="24:25" x14ac:dyDescent="0.25">
      <c r="X199" s="73"/>
      <c r="Y199" s="73"/>
    </row>
    <row r="200" spans="24:25" x14ac:dyDescent="0.25">
      <c r="X200" s="73"/>
      <c r="Y200" s="73"/>
    </row>
    <row r="201" spans="24:25" x14ac:dyDescent="0.25">
      <c r="X201" s="73"/>
      <c r="Y201" s="73"/>
    </row>
    <row r="202" spans="24:25" x14ac:dyDescent="0.25">
      <c r="X202" s="9"/>
      <c r="Y202" s="9"/>
    </row>
    <row r="203" spans="24:25" x14ac:dyDescent="0.25">
      <c r="X203" s="73"/>
      <c r="Y203" s="73"/>
    </row>
    <row r="204" spans="24:25" x14ac:dyDescent="0.25">
      <c r="X204" s="73"/>
      <c r="Y204" s="73"/>
    </row>
    <row r="205" spans="24:25" x14ac:dyDescent="0.25">
      <c r="X205" s="73"/>
      <c r="Y205" s="73"/>
    </row>
    <row r="206" spans="24:25" x14ac:dyDescent="0.25">
      <c r="X206" s="73"/>
      <c r="Y206" s="73"/>
    </row>
    <row r="207" spans="24:25" x14ac:dyDescent="0.25">
      <c r="X207" s="73"/>
      <c r="Y207" s="73"/>
    </row>
    <row r="208" spans="24:25" x14ac:dyDescent="0.25">
      <c r="X208" s="73"/>
      <c r="Y208" s="73"/>
    </row>
    <row r="209" spans="24:25" x14ac:dyDescent="0.25">
      <c r="X209" s="73"/>
      <c r="Y209" s="73"/>
    </row>
    <row r="210" spans="24:25" x14ac:dyDescent="0.25">
      <c r="X210" s="73"/>
      <c r="Y210" s="73"/>
    </row>
    <row r="211" spans="24:25" x14ac:dyDescent="0.25">
      <c r="X211" s="73"/>
      <c r="Y211" s="73"/>
    </row>
    <row r="212" spans="24:25" x14ac:dyDescent="0.25">
      <c r="X212" s="73"/>
      <c r="Y212" s="73"/>
    </row>
    <row r="213" spans="24:25" x14ac:dyDescent="0.25">
      <c r="X213" s="73"/>
      <c r="Y213" s="73"/>
    </row>
    <row r="214" spans="24:25" x14ac:dyDescent="0.25">
      <c r="X214" s="9"/>
      <c r="Y214" s="9"/>
    </row>
    <row r="215" spans="24:25" x14ac:dyDescent="0.25">
      <c r="X215" s="9"/>
      <c r="Y215" s="9"/>
    </row>
    <row r="216" spans="24:25" x14ac:dyDescent="0.25">
      <c r="X216" s="73"/>
      <c r="Y216" s="73"/>
    </row>
    <row r="217" spans="24:25" x14ac:dyDescent="0.25">
      <c r="X217" s="73"/>
      <c r="Y217" s="73"/>
    </row>
    <row r="218" spans="24:25" x14ac:dyDescent="0.25">
      <c r="X218" s="9"/>
      <c r="Y218" s="9"/>
    </row>
    <row r="219" spans="24:25" x14ac:dyDescent="0.25">
      <c r="X219" s="73"/>
      <c r="Y219" s="73"/>
    </row>
    <row r="220" spans="24:25" x14ac:dyDescent="0.25">
      <c r="X220" s="9"/>
      <c r="Y220" s="9"/>
    </row>
    <row r="221" spans="24:25" x14ac:dyDescent="0.25">
      <c r="X221" s="73"/>
      <c r="Y221" s="73"/>
    </row>
    <row r="222" spans="24:25" x14ac:dyDescent="0.25">
      <c r="X222" s="73"/>
      <c r="Y222" s="73"/>
    </row>
    <row r="223" spans="24:25" x14ac:dyDescent="0.25">
      <c r="X223" s="73"/>
      <c r="Y223" s="73"/>
    </row>
    <row r="224" spans="24:25" x14ac:dyDescent="0.25">
      <c r="X224" s="73"/>
      <c r="Y224" s="73"/>
    </row>
    <row r="225" spans="24:25" x14ac:dyDescent="0.25">
      <c r="X225" s="73"/>
      <c r="Y225" s="9"/>
    </row>
    <row r="226" spans="24:25" x14ac:dyDescent="0.25">
      <c r="X226" s="73"/>
      <c r="Y226" s="73"/>
    </row>
    <row r="227" spans="24:25" x14ac:dyDescent="0.25">
      <c r="X227" s="73"/>
      <c r="Y227" s="73"/>
    </row>
    <row r="228" spans="24:25" x14ac:dyDescent="0.25">
      <c r="X228" s="73"/>
      <c r="Y228" s="73"/>
    </row>
    <row r="229" spans="24:25" x14ac:dyDescent="0.25">
      <c r="X229" s="73"/>
      <c r="Y229" s="73"/>
    </row>
    <row r="230" spans="24:25" x14ac:dyDescent="0.25">
      <c r="X230" s="73"/>
      <c r="Y230" s="73"/>
    </row>
    <row r="231" spans="24:25" x14ac:dyDescent="0.25">
      <c r="X231" s="73"/>
      <c r="Y231" s="73"/>
    </row>
    <row r="232" spans="24:25" x14ac:dyDescent="0.25">
      <c r="X232" s="73"/>
      <c r="Y232" s="73"/>
    </row>
    <row r="233" spans="24:25" x14ac:dyDescent="0.25">
      <c r="X233" s="73"/>
      <c r="Y233" s="73"/>
    </row>
    <row r="234" spans="24:25" x14ac:dyDescent="0.25">
      <c r="X234" s="73"/>
      <c r="Y234" s="73"/>
    </row>
  </sheetData>
  <mergeCells count="1">
    <mergeCell ref="AD2:AH2"/>
  </mergeCells>
  <pageMargins left="0.7" right="0.7" top="0.75" bottom="0.75" header="0.3" footer="0.3"/>
  <pageSetup orientation="portrait" horizontalDpi="4294967293" verticalDpi="0"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7E38F5-96FE-42AE-8D76-91B2E3C9E2F8}">
  <dimension ref="A1:J268"/>
  <sheetViews>
    <sheetView topLeftCell="A253" zoomScale="80" zoomScaleNormal="80" workbookViewId="0">
      <selection activeCell="D271" sqref="D271"/>
    </sheetView>
  </sheetViews>
  <sheetFormatPr baseColWidth="10" defaultRowHeight="15" x14ac:dyDescent="0.25"/>
  <cols>
    <col min="2" max="2" width="12" customWidth="1"/>
    <col min="3" max="3" width="21.85546875" customWidth="1"/>
    <col min="4" max="4" width="12.85546875" customWidth="1"/>
    <col min="5" max="5" width="15.28515625" customWidth="1"/>
    <col min="6" max="6" width="16.85546875" customWidth="1"/>
    <col min="8" max="8" width="33.28515625" customWidth="1"/>
    <col min="10" max="10" width="24.42578125" customWidth="1"/>
  </cols>
  <sheetData>
    <row r="1" spans="1:10" x14ac:dyDescent="0.25">
      <c r="A1" t="s">
        <v>0</v>
      </c>
      <c r="B1" t="s">
        <v>186</v>
      </c>
      <c r="C1" t="s">
        <v>125</v>
      </c>
      <c r="D1" t="s">
        <v>91</v>
      </c>
      <c r="E1" t="s">
        <v>92</v>
      </c>
      <c r="F1" t="s">
        <v>5</v>
      </c>
      <c r="G1" t="s">
        <v>136</v>
      </c>
      <c r="H1" t="s">
        <v>93</v>
      </c>
      <c r="I1" t="s">
        <v>126</v>
      </c>
      <c r="J1" t="s">
        <v>94</v>
      </c>
    </row>
    <row r="2" spans="1:10" x14ac:dyDescent="0.25">
      <c r="A2" s="1">
        <v>44873</v>
      </c>
      <c r="B2" s="1" t="s">
        <v>187</v>
      </c>
      <c r="C2">
        <v>1</v>
      </c>
      <c r="D2">
        <v>1</v>
      </c>
      <c r="E2">
        <v>1</v>
      </c>
      <c r="F2" t="s">
        <v>112</v>
      </c>
      <c r="G2" s="2" t="s">
        <v>145</v>
      </c>
      <c r="H2" s="2" t="s">
        <v>193</v>
      </c>
      <c r="I2" t="s">
        <v>23</v>
      </c>
      <c r="J2">
        <v>30</v>
      </c>
    </row>
    <row r="3" spans="1:10" x14ac:dyDescent="0.25">
      <c r="A3" s="1">
        <v>44873</v>
      </c>
      <c r="B3" s="1" t="s">
        <v>187</v>
      </c>
      <c r="C3">
        <v>1</v>
      </c>
      <c r="D3">
        <v>2</v>
      </c>
      <c r="E3">
        <v>2</v>
      </c>
      <c r="F3" t="s">
        <v>112</v>
      </c>
      <c r="G3" s="2" t="s">
        <v>145</v>
      </c>
      <c r="H3" s="2" t="s">
        <v>193</v>
      </c>
      <c r="I3" t="s">
        <v>23</v>
      </c>
      <c r="J3">
        <v>80</v>
      </c>
    </row>
    <row r="4" spans="1:10" x14ac:dyDescent="0.25">
      <c r="A4" s="1">
        <v>44873</v>
      </c>
      <c r="B4" s="1" t="s">
        <v>187</v>
      </c>
      <c r="C4">
        <v>1</v>
      </c>
      <c r="D4">
        <v>2</v>
      </c>
      <c r="E4">
        <v>3</v>
      </c>
      <c r="F4" t="s">
        <v>202</v>
      </c>
      <c r="G4" s="2" t="s">
        <v>326</v>
      </c>
      <c r="H4" s="53" t="s">
        <v>324</v>
      </c>
      <c r="I4" t="s">
        <v>99</v>
      </c>
      <c r="J4">
        <v>40</v>
      </c>
    </row>
    <row r="5" spans="1:10" x14ac:dyDescent="0.25">
      <c r="A5" s="1">
        <v>44873</v>
      </c>
      <c r="B5" s="1" t="s">
        <v>187</v>
      </c>
      <c r="C5">
        <v>1</v>
      </c>
      <c r="D5">
        <v>3</v>
      </c>
      <c r="E5">
        <v>4</v>
      </c>
      <c r="F5" t="s">
        <v>202</v>
      </c>
      <c r="G5" s="2" t="s">
        <v>326</v>
      </c>
      <c r="H5" s="53" t="s">
        <v>324</v>
      </c>
      <c r="I5" t="s">
        <v>99</v>
      </c>
      <c r="J5">
        <v>100</v>
      </c>
    </row>
    <row r="6" spans="1:10" x14ac:dyDescent="0.25">
      <c r="A6" s="1">
        <v>44873</v>
      </c>
      <c r="B6" s="1" t="s">
        <v>187</v>
      </c>
      <c r="C6">
        <v>1</v>
      </c>
      <c r="D6">
        <v>3</v>
      </c>
      <c r="E6">
        <v>5</v>
      </c>
      <c r="F6" t="s">
        <v>202</v>
      </c>
      <c r="G6" s="2" t="s">
        <v>326</v>
      </c>
      <c r="H6" s="53" t="s">
        <v>324</v>
      </c>
      <c r="I6" t="s">
        <v>99</v>
      </c>
      <c r="J6">
        <v>95</v>
      </c>
    </row>
    <row r="7" spans="1:10" x14ac:dyDescent="0.25">
      <c r="A7" s="1">
        <v>44873</v>
      </c>
      <c r="B7" s="1" t="s">
        <v>187</v>
      </c>
      <c r="C7">
        <v>1</v>
      </c>
      <c r="D7">
        <v>3</v>
      </c>
      <c r="E7">
        <v>6</v>
      </c>
      <c r="F7" t="s">
        <v>112</v>
      </c>
      <c r="G7" s="2" t="s">
        <v>145</v>
      </c>
      <c r="H7" s="2" t="s">
        <v>193</v>
      </c>
      <c r="I7" t="s">
        <v>23</v>
      </c>
      <c r="J7">
        <v>11</v>
      </c>
    </row>
    <row r="8" spans="1:10" x14ac:dyDescent="0.25">
      <c r="A8" s="1">
        <v>44873</v>
      </c>
      <c r="B8" s="1" t="s">
        <v>187</v>
      </c>
      <c r="C8">
        <v>1</v>
      </c>
      <c r="D8">
        <v>3</v>
      </c>
      <c r="E8">
        <v>7</v>
      </c>
      <c r="F8" t="s">
        <v>202</v>
      </c>
      <c r="G8" s="2" t="s">
        <v>326</v>
      </c>
      <c r="H8" s="53" t="s">
        <v>324</v>
      </c>
      <c r="I8" t="s">
        <v>99</v>
      </c>
      <c r="J8">
        <v>100</v>
      </c>
    </row>
    <row r="9" spans="1:10" x14ac:dyDescent="0.25">
      <c r="A9" s="1">
        <v>44873</v>
      </c>
      <c r="B9" s="1" t="s">
        <v>187</v>
      </c>
      <c r="C9">
        <v>1</v>
      </c>
      <c r="D9">
        <v>4</v>
      </c>
      <c r="E9">
        <v>8</v>
      </c>
      <c r="F9" t="s">
        <v>202</v>
      </c>
      <c r="G9" s="2" t="s">
        <v>326</v>
      </c>
      <c r="H9" s="53" t="s">
        <v>324</v>
      </c>
      <c r="I9" t="s">
        <v>99</v>
      </c>
      <c r="J9">
        <v>100</v>
      </c>
    </row>
    <row r="10" spans="1:10" x14ac:dyDescent="0.25">
      <c r="A10" s="1">
        <v>44873</v>
      </c>
      <c r="B10" s="1" t="s">
        <v>187</v>
      </c>
      <c r="C10">
        <v>1</v>
      </c>
      <c r="D10">
        <v>5</v>
      </c>
      <c r="E10">
        <v>9</v>
      </c>
      <c r="F10" t="s">
        <v>202</v>
      </c>
      <c r="G10" s="2" t="s">
        <v>326</v>
      </c>
      <c r="H10" s="53" t="s">
        <v>324</v>
      </c>
      <c r="I10" t="s">
        <v>99</v>
      </c>
      <c r="J10">
        <v>100</v>
      </c>
    </row>
    <row r="11" spans="1:10" x14ac:dyDescent="0.25">
      <c r="A11" s="1">
        <v>44873</v>
      </c>
      <c r="B11" s="1" t="s">
        <v>187</v>
      </c>
      <c r="C11">
        <v>2</v>
      </c>
      <c r="D11">
        <v>1</v>
      </c>
      <c r="E11">
        <v>1</v>
      </c>
      <c r="F11" t="s">
        <v>202</v>
      </c>
      <c r="G11" s="2" t="s">
        <v>326</v>
      </c>
      <c r="H11" s="53" t="s">
        <v>324</v>
      </c>
      <c r="I11" t="s">
        <v>99</v>
      </c>
      <c r="J11">
        <v>100</v>
      </c>
    </row>
    <row r="12" spans="1:10" x14ac:dyDescent="0.25">
      <c r="A12" s="1">
        <v>44873</v>
      </c>
      <c r="B12" s="1" t="s">
        <v>187</v>
      </c>
      <c r="C12">
        <v>2</v>
      </c>
      <c r="D12">
        <v>1</v>
      </c>
      <c r="E12">
        <v>2</v>
      </c>
      <c r="F12" t="s">
        <v>127</v>
      </c>
      <c r="G12" s="2" t="s">
        <v>146</v>
      </c>
      <c r="H12" s="2" t="s">
        <v>194</v>
      </c>
      <c r="I12" t="s">
        <v>23</v>
      </c>
      <c r="J12">
        <v>9</v>
      </c>
    </row>
    <row r="13" spans="1:10" x14ac:dyDescent="0.25">
      <c r="A13" s="1">
        <v>44873</v>
      </c>
      <c r="B13" s="1" t="s">
        <v>187</v>
      </c>
      <c r="C13">
        <v>2</v>
      </c>
      <c r="D13">
        <v>1</v>
      </c>
      <c r="E13">
        <v>3</v>
      </c>
      <c r="F13" t="s">
        <v>128</v>
      </c>
      <c r="G13" s="2" t="s">
        <v>143</v>
      </c>
      <c r="H13" s="2" t="s">
        <v>195</v>
      </c>
      <c r="I13" t="s">
        <v>34</v>
      </c>
      <c r="J13">
        <v>12</v>
      </c>
    </row>
    <row r="14" spans="1:10" x14ac:dyDescent="0.25">
      <c r="A14" s="1">
        <v>44873</v>
      </c>
      <c r="B14" s="1" t="s">
        <v>187</v>
      </c>
      <c r="C14">
        <v>2</v>
      </c>
      <c r="D14">
        <v>1</v>
      </c>
      <c r="E14">
        <v>4</v>
      </c>
      <c r="F14" t="s">
        <v>129</v>
      </c>
      <c r="G14" s="2" t="s">
        <v>140</v>
      </c>
      <c r="H14" s="2" t="s">
        <v>196</v>
      </c>
      <c r="I14" t="s">
        <v>122</v>
      </c>
      <c r="J14">
        <v>10</v>
      </c>
    </row>
    <row r="15" spans="1:10" x14ac:dyDescent="0.25">
      <c r="A15" s="1">
        <v>44873</v>
      </c>
      <c r="B15" s="1" t="s">
        <v>187</v>
      </c>
      <c r="C15">
        <v>2</v>
      </c>
      <c r="D15">
        <v>1</v>
      </c>
      <c r="E15">
        <v>5</v>
      </c>
      <c r="F15" t="s">
        <v>131</v>
      </c>
      <c r="G15" s="2" t="s">
        <v>147</v>
      </c>
      <c r="H15" s="2" t="s">
        <v>197</v>
      </c>
      <c r="I15" t="s">
        <v>34</v>
      </c>
      <c r="J15">
        <v>11</v>
      </c>
    </row>
    <row r="16" spans="1:10" x14ac:dyDescent="0.25">
      <c r="A16" s="1">
        <v>44873</v>
      </c>
      <c r="B16" s="1" t="s">
        <v>187</v>
      </c>
      <c r="C16">
        <v>2</v>
      </c>
      <c r="D16">
        <v>2</v>
      </c>
      <c r="E16">
        <v>6</v>
      </c>
      <c r="F16" t="s">
        <v>97</v>
      </c>
      <c r="G16" s="2" t="s">
        <v>144</v>
      </c>
      <c r="H16" s="2" t="s">
        <v>331</v>
      </c>
      <c r="I16" t="s">
        <v>23</v>
      </c>
      <c r="J16">
        <v>2</v>
      </c>
    </row>
    <row r="17" spans="1:10" x14ac:dyDescent="0.25">
      <c r="A17" s="1">
        <v>44873</v>
      </c>
      <c r="B17" s="1" t="s">
        <v>187</v>
      </c>
      <c r="C17">
        <v>2</v>
      </c>
      <c r="D17">
        <v>2</v>
      </c>
      <c r="E17">
        <v>7</v>
      </c>
      <c r="F17" t="s">
        <v>202</v>
      </c>
      <c r="G17" s="2" t="s">
        <v>326</v>
      </c>
      <c r="H17" s="53" t="s">
        <v>324</v>
      </c>
      <c r="I17" t="s">
        <v>99</v>
      </c>
      <c r="J17">
        <v>100</v>
      </c>
    </row>
    <row r="18" spans="1:10" x14ac:dyDescent="0.25">
      <c r="A18" s="1">
        <v>44873</v>
      </c>
      <c r="B18" s="1" t="s">
        <v>187</v>
      </c>
      <c r="C18">
        <v>2</v>
      </c>
      <c r="D18">
        <v>3</v>
      </c>
      <c r="E18">
        <v>8</v>
      </c>
      <c r="F18" t="s">
        <v>130</v>
      </c>
      <c r="G18" s="2" t="s">
        <v>137</v>
      </c>
      <c r="H18" s="2" t="s">
        <v>319</v>
      </c>
      <c r="I18" t="s">
        <v>23</v>
      </c>
      <c r="J18">
        <v>2</v>
      </c>
    </row>
    <row r="19" spans="1:10" x14ac:dyDescent="0.25">
      <c r="A19" s="1">
        <v>44873</v>
      </c>
      <c r="B19" s="1" t="s">
        <v>187</v>
      </c>
      <c r="C19">
        <v>2</v>
      </c>
      <c r="D19">
        <v>3</v>
      </c>
      <c r="E19">
        <v>9</v>
      </c>
      <c r="F19" t="s">
        <v>202</v>
      </c>
      <c r="G19" s="2" t="s">
        <v>326</v>
      </c>
      <c r="H19" s="53" t="s">
        <v>324</v>
      </c>
      <c r="I19" t="s">
        <v>99</v>
      </c>
      <c r="J19">
        <v>23</v>
      </c>
    </row>
    <row r="20" spans="1:10" x14ac:dyDescent="0.25">
      <c r="A20" s="1">
        <v>44873</v>
      </c>
      <c r="B20" s="1" t="s">
        <v>187</v>
      </c>
      <c r="C20">
        <v>2</v>
      </c>
      <c r="D20">
        <v>3</v>
      </c>
      <c r="E20">
        <v>10</v>
      </c>
      <c r="F20" t="s">
        <v>124</v>
      </c>
      <c r="G20" s="2" t="s">
        <v>141</v>
      </c>
      <c r="H20" s="2" t="s">
        <v>282</v>
      </c>
      <c r="I20" t="s">
        <v>99</v>
      </c>
      <c r="J20">
        <v>5</v>
      </c>
    </row>
    <row r="21" spans="1:10" x14ac:dyDescent="0.25">
      <c r="A21" s="1">
        <v>44873</v>
      </c>
      <c r="B21" s="1" t="s">
        <v>187</v>
      </c>
      <c r="C21">
        <v>2</v>
      </c>
      <c r="D21">
        <v>3</v>
      </c>
      <c r="E21">
        <v>11</v>
      </c>
      <c r="F21" t="s">
        <v>148</v>
      </c>
      <c r="G21" s="2" t="s">
        <v>147</v>
      </c>
      <c r="H21" s="2" t="s">
        <v>198</v>
      </c>
      <c r="I21" t="s">
        <v>34</v>
      </c>
      <c r="J21">
        <v>5</v>
      </c>
    </row>
    <row r="22" spans="1:10" x14ac:dyDescent="0.25">
      <c r="A22" s="1">
        <v>44873</v>
      </c>
      <c r="B22" s="1" t="s">
        <v>187</v>
      </c>
      <c r="C22">
        <v>2</v>
      </c>
      <c r="D22">
        <v>3</v>
      </c>
      <c r="E22">
        <v>12</v>
      </c>
      <c r="F22" t="s">
        <v>131</v>
      </c>
      <c r="G22" s="2" t="s">
        <v>147</v>
      </c>
      <c r="H22" s="2" t="s">
        <v>197</v>
      </c>
      <c r="I22" t="s">
        <v>34</v>
      </c>
      <c r="J22">
        <v>83</v>
      </c>
    </row>
    <row r="23" spans="1:10" x14ac:dyDescent="0.25">
      <c r="A23" s="1">
        <v>44873</v>
      </c>
      <c r="B23" s="1" t="s">
        <v>187</v>
      </c>
      <c r="C23">
        <v>2</v>
      </c>
      <c r="D23">
        <v>4</v>
      </c>
      <c r="E23">
        <v>13</v>
      </c>
      <c r="F23" t="s">
        <v>124</v>
      </c>
      <c r="G23" s="2" t="s">
        <v>141</v>
      </c>
      <c r="H23" s="2" t="s">
        <v>282</v>
      </c>
      <c r="I23" t="s">
        <v>99</v>
      </c>
      <c r="J23">
        <v>22</v>
      </c>
    </row>
    <row r="24" spans="1:10" x14ac:dyDescent="0.25">
      <c r="A24" s="1">
        <v>44873</v>
      </c>
      <c r="B24" s="1" t="s">
        <v>187</v>
      </c>
      <c r="C24">
        <v>2</v>
      </c>
      <c r="D24">
        <v>4</v>
      </c>
      <c r="E24">
        <v>14</v>
      </c>
      <c r="F24" t="s">
        <v>202</v>
      </c>
      <c r="G24" s="2" t="s">
        <v>326</v>
      </c>
      <c r="H24" s="53" t="s">
        <v>324</v>
      </c>
      <c r="I24" t="s">
        <v>99</v>
      </c>
      <c r="J24">
        <v>20</v>
      </c>
    </row>
    <row r="25" spans="1:10" x14ac:dyDescent="0.25">
      <c r="A25" s="1">
        <v>44873</v>
      </c>
      <c r="B25" s="1" t="s">
        <v>187</v>
      </c>
      <c r="C25">
        <v>2</v>
      </c>
      <c r="D25">
        <v>4</v>
      </c>
      <c r="E25">
        <v>15</v>
      </c>
      <c r="F25" t="s">
        <v>131</v>
      </c>
      <c r="G25" s="2" t="s">
        <v>147</v>
      </c>
      <c r="H25" s="2" t="s">
        <v>197</v>
      </c>
      <c r="I25" t="s">
        <v>34</v>
      </c>
      <c r="J25">
        <v>50</v>
      </c>
    </row>
    <row r="26" spans="1:10" x14ac:dyDescent="0.25">
      <c r="A26" s="1">
        <v>44873</v>
      </c>
      <c r="B26" s="1" t="s">
        <v>187</v>
      </c>
      <c r="C26">
        <v>2</v>
      </c>
      <c r="D26">
        <v>4</v>
      </c>
      <c r="E26">
        <v>16</v>
      </c>
      <c r="F26" t="s">
        <v>149</v>
      </c>
      <c r="G26" s="2" t="s">
        <v>139</v>
      </c>
      <c r="H26" s="2" t="s">
        <v>330</v>
      </c>
      <c r="I26" t="s">
        <v>132</v>
      </c>
      <c r="J26">
        <v>3</v>
      </c>
    </row>
    <row r="27" spans="1:10" x14ac:dyDescent="0.25">
      <c r="A27" s="1">
        <v>44873</v>
      </c>
      <c r="B27" s="1" t="s">
        <v>187</v>
      </c>
      <c r="C27">
        <v>2</v>
      </c>
      <c r="D27">
        <v>4</v>
      </c>
      <c r="E27">
        <v>17</v>
      </c>
      <c r="F27" t="s">
        <v>127</v>
      </c>
      <c r="G27" s="2" t="s">
        <v>146</v>
      </c>
      <c r="H27" s="2" t="s">
        <v>194</v>
      </c>
      <c r="I27" t="s">
        <v>23</v>
      </c>
      <c r="J27">
        <v>2</v>
      </c>
    </row>
    <row r="28" spans="1:10" x14ac:dyDescent="0.25">
      <c r="A28" s="1">
        <v>44873</v>
      </c>
      <c r="B28" s="1" t="s">
        <v>187</v>
      </c>
      <c r="C28">
        <v>2</v>
      </c>
      <c r="D28">
        <v>5</v>
      </c>
      <c r="E28">
        <v>18</v>
      </c>
      <c r="F28" t="s">
        <v>127</v>
      </c>
      <c r="G28" s="2" t="s">
        <v>146</v>
      </c>
      <c r="H28" s="2" t="s">
        <v>194</v>
      </c>
      <c r="I28" t="s">
        <v>23</v>
      </c>
      <c r="J28">
        <v>3</v>
      </c>
    </row>
    <row r="29" spans="1:10" x14ac:dyDescent="0.25">
      <c r="A29" s="1">
        <v>44873</v>
      </c>
      <c r="B29" s="1" t="s">
        <v>187</v>
      </c>
      <c r="C29">
        <v>2</v>
      </c>
      <c r="D29">
        <v>5</v>
      </c>
      <c r="E29">
        <v>19</v>
      </c>
      <c r="F29" t="s">
        <v>202</v>
      </c>
      <c r="G29" s="2" t="s">
        <v>326</v>
      </c>
      <c r="H29" s="53" t="s">
        <v>324</v>
      </c>
      <c r="I29" t="s">
        <v>99</v>
      </c>
      <c r="J29">
        <v>97</v>
      </c>
    </row>
    <row r="30" spans="1:10" x14ac:dyDescent="0.25">
      <c r="A30" s="1">
        <v>44873</v>
      </c>
      <c r="B30" s="1" t="s">
        <v>187</v>
      </c>
      <c r="C30">
        <v>2</v>
      </c>
      <c r="D30">
        <v>5</v>
      </c>
      <c r="E30">
        <v>20</v>
      </c>
      <c r="F30" t="s">
        <v>97</v>
      </c>
      <c r="G30" s="2" t="s">
        <v>144</v>
      </c>
      <c r="H30" s="2" t="s">
        <v>331</v>
      </c>
      <c r="I30" t="s">
        <v>23</v>
      </c>
      <c r="J30">
        <v>6</v>
      </c>
    </row>
    <row r="31" spans="1:10" x14ac:dyDescent="0.25">
      <c r="A31" s="1">
        <v>44873</v>
      </c>
      <c r="B31" s="1" t="s">
        <v>187</v>
      </c>
      <c r="C31">
        <v>2</v>
      </c>
      <c r="D31">
        <v>5</v>
      </c>
      <c r="E31">
        <v>21</v>
      </c>
      <c r="F31" t="s">
        <v>131</v>
      </c>
      <c r="G31" s="2" t="s">
        <v>147</v>
      </c>
      <c r="H31" s="2" t="s">
        <v>197</v>
      </c>
      <c r="I31" t="s">
        <v>34</v>
      </c>
      <c r="J31">
        <v>4</v>
      </c>
    </row>
    <row r="32" spans="1:10" x14ac:dyDescent="0.25">
      <c r="A32" s="1">
        <v>44873</v>
      </c>
      <c r="B32" s="1" t="s">
        <v>187</v>
      </c>
      <c r="C32">
        <v>2</v>
      </c>
      <c r="D32">
        <v>5</v>
      </c>
      <c r="E32">
        <v>22</v>
      </c>
      <c r="F32" t="s">
        <v>148</v>
      </c>
      <c r="G32" s="2" t="s">
        <v>147</v>
      </c>
      <c r="H32" s="2" t="s">
        <v>198</v>
      </c>
      <c r="I32" t="s">
        <v>34</v>
      </c>
      <c r="J32">
        <v>2</v>
      </c>
    </row>
    <row r="33" spans="1:10" x14ac:dyDescent="0.25">
      <c r="A33" s="1">
        <v>44876</v>
      </c>
      <c r="B33" s="1" t="s">
        <v>187</v>
      </c>
      <c r="C33">
        <v>3</v>
      </c>
      <c r="D33">
        <v>1</v>
      </c>
      <c r="E33">
        <v>1</v>
      </c>
      <c r="F33" t="s">
        <v>202</v>
      </c>
      <c r="G33" s="2" t="s">
        <v>326</v>
      </c>
      <c r="H33" s="53" t="s">
        <v>324</v>
      </c>
      <c r="I33" t="s">
        <v>99</v>
      </c>
      <c r="J33">
        <v>100</v>
      </c>
    </row>
    <row r="34" spans="1:10" x14ac:dyDescent="0.25">
      <c r="A34" s="1">
        <v>44876</v>
      </c>
      <c r="B34" s="1" t="s">
        <v>187</v>
      </c>
      <c r="C34">
        <v>3</v>
      </c>
      <c r="D34">
        <v>1</v>
      </c>
      <c r="E34">
        <v>2</v>
      </c>
      <c r="F34" t="s">
        <v>127</v>
      </c>
      <c r="G34" s="2" t="s">
        <v>146</v>
      </c>
      <c r="H34" s="2" t="s">
        <v>194</v>
      </c>
      <c r="I34" t="s">
        <v>23</v>
      </c>
      <c r="J34">
        <v>2</v>
      </c>
    </row>
    <row r="35" spans="1:10" x14ac:dyDescent="0.25">
      <c r="A35" s="1">
        <v>44876</v>
      </c>
      <c r="B35" s="1" t="s">
        <v>187</v>
      </c>
      <c r="C35">
        <v>3</v>
      </c>
      <c r="D35">
        <v>1</v>
      </c>
      <c r="E35">
        <v>3</v>
      </c>
      <c r="F35" t="s">
        <v>149</v>
      </c>
      <c r="G35" s="2" t="s">
        <v>138</v>
      </c>
      <c r="H35" s="2" t="s">
        <v>199</v>
      </c>
      <c r="I35" t="s">
        <v>133</v>
      </c>
      <c r="J35">
        <v>1</v>
      </c>
    </row>
    <row r="36" spans="1:10" x14ac:dyDescent="0.25">
      <c r="A36" s="1">
        <v>44876</v>
      </c>
      <c r="B36" s="1" t="s">
        <v>187</v>
      </c>
      <c r="C36">
        <v>3</v>
      </c>
      <c r="D36">
        <v>2</v>
      </c>
      <c r="E36">
        <v>4</v>
      </c>
      <c r="F36" t="s">
        <v>202</v>
      </c>
      <c r="G36" s="2" t="s">
        <v>326</v>
      </c>
      <c r="H36" s="53" t="s">
        <v>324</v>
      </c>
      <c r="I36" t="s">
        <v>99</v>
      </c>
      <c r="J36">
        <v>100</v>
      </c>
    </row>
    <row r="37" spans="1:10" x14ac:dyDescent="0.25">
      <c r="A37" s="1">
        <v>44876</v>
      </c>
      <c r="B37" s="1" t="s">
        <v>187</v>
      </c>
      <c r="C37">
        <v>3</v>
      </c>
      <c r="D37">
        <v>2</v>
      </c>
      <c r="E37">
        <v>5</v>
      </c>
      <c r="F37" t="s">
        <v>149</v>
      </c>
      <c r="G37" s="2" t="s">
        <v>142</v>
      </c>
      <c r="H37" s="2" t="s">
        <v>200</v>
      </c>
      <c r="I37" t="s">
        <v>99</v>
      </c>
      <c r="J37">
        <v>30</v>
      </c>
    </row>
    <row r="38" spans="1:10" x14ac:dyDescent="0.25">
      <c r="A38" s="1">
        <v>44876</v>
      </c>
      <c r="B38" s="1" t="s">
        <v>187</v>
      </c>
      <c r="C38">
        <v>3</v>
      </c>
      <c r="D38">
        <v>2</v>
      </c>
      <c r="E38">
        <v>6</v>
      </c>
      <c r="F38" t="s">
        <v>148</v>
      </c>
      <c r="G38" s="2" t="s">
        <v>147</v>
      </c>
      <c r="H38" s="2" t="s">
        <v>198</v>
      </c>
      <c r="I38" t="s">
        <v>34</v>
      </c>
      <c r="J38">
        <v>40</v>
      </c>
    </row>
    <row r="39" spans="1:10" x14ac:dyDescent="0.25">
      <c r="A39" s="1">
        <v>44876</v>
      </c>
      <c r="B39" s="1" t="s">
        <v>187</v>
      </c>
      <c r="C39">
        <v>3</v>
      </c>
      <c r="D39">
        <v>2</v>
      </c>
      <c r="E39">
        <v>7</v>
      </c>
      <c r="F39" t="s">
        <v>134</v>
      </c>
      <c r="G39" s="2" t="s">
        <v>143</v>
      </c>
      <c r="H39" s="2" t="s">
        <v>201</v>
      </c>
      <c r="I39" t="s">
        <v>34</v>
      </c>
      <c r="J39">
        <v>20</v>
      </c>
    </row>
    <row r="40" spans="1:10" x14ac:dyDescent="0.25">
      <c r="A40" s="1">
        <v>44876</v>
      </c>
      <c r="B40" s="1" t="s">
        <v>187</v>
      </c>
      <c r="C40">
        <v>3</v>
      </c>
      <c r="D40">
        <v>3</v>
      </c>
      <c r="E40">
        <v>8</v>
      </c>
      <c r="F40" t="s">
        <v>124</v>
      </c>
      <c r="G40" s="2" t="s">
        <v>141</v>
      </c>
      <c r="H40" s="2" t="s">
        <v>282</v>
      </c>
      <c r="I40" t="s">
        <v>99</v>
      </c>
      <c r="J40">
        <v>5</v>
      </c>
    </row>
    <row r="41" spans="1:10" x14ac:dyDescent="0.25">
      <c r="A41" s="1">
        <v>44876</v>
      </c>
      <c r="B41" s="1" t="s">
        <v>187</v>
      </c>
      <c r="C41">
        <v>3</v>
      </c>
      <c r="D41">
        <v>3</v>
      </c>
      <c r="E41">
        <v>9</v>
      </c>
      <c r="F41" t="s">
        <v>202</v>
      </c>
      <c r="G41" s="2" t="s">
        <v>326</v>
      </c>
      <c r="H41" s="53" t="s">
        <v>324</v>
      </c>
      <c r="I41" t="s">
        <v>99</v>
      </c>
      <c r="J41">
        <v>90</v>
      </c>
    </row>
    <row r="42" spans="1:10" x14ac:dyDescent="0.25">
      <c r="A42" s="1">
        <v>44876</v>
      </c>
      <c r="B42" s="1" t="s">
        <v>187</v>
      </c>
      <c r="C42">
        <v>3</v>
      </c>
      <c r="D42">
        <v>3</v>
      </c>
      <c r="E42">
        <v>10</v>
      </c>
      <c r="F42" t="s">
        <v>148</v>
      </c>
      <c r="G42" s="2" t="s">
        <v>147</v>
      </c>
      <c r="H42" s="2" t="s">
        <v>198</v>
      </c>
      <c r="I42" t="s">
        <v>34</v>
      </c>
      <c r="J42">
        <v>60</v>
      </c>
    </row>
    <row r="43" spans="1:10" x14ac:dyDescent="0.25">
      <c r="A43" s="1">
        <v>44876</v>
      </c>
      <c r="B43" s="1" t="s">
        <v>187</v>
      </c>
      <c r="C43">
        <v>3</v>
      </c>
      <c r="D43">
        <v>3</v>
      </c>
      <c r="E43">
        <v>11</v>
      </c>
      <c r="F43" t="s">
        <v>134</v>
      </c>
      <c r="G43" s="2" t="s">
        <v>143</v>
      </c>
      <c r="H43" s="2" t="s">
        <v>201</v>
      </c>
      <c r="I43" t="s">
        <v>34</v>
      </c>
      <c r="J43">
        <v>15</v>
      </c>
    </row>
    <row r="44" spans="1:10" x14ac:dyDescent="0.25">
      <c r="A44" s="1">
        <v>44876</v>
      </c>
      <c r="B44" s="1" t="s">
        <v>187</v>
      </c>
      <c r="C44">
        <v>3</v>
      </c>
      <c r="D44">
        <v>4</v>
      </c>
      <c r="E44">
        <v>12</v>
      </c>
      <c r="F44" t="s">
        <v>134</v>
      </c>
      <c r="G44" s="2" t="s">
        <v>143</v>
      </c>
      <c r="H44" s="2" t="s">
        <v>201</v>
      </c>
      <c r="I44" t="s">
        <v>34</v>
      </c>
      <c r="J44">
        <v>10</v>
      </c>
    </row>
    <row r="45" spans="1:10" x14ac:dyDescent="0.25">
      <c r="A45" s="1">
        <v>44876</v>
      </c>
      <c r="B45" s="1" t="s">
        <v>187</v>
      </c>
      <c r="C45">
        <v>3</v>
      </c>
      <c r="D45">
        <v>4</v>
      </c>
      <c r="E45">
        <v>13</v>
      </c>
      <c r="F45" t="s">
        <v>131</v>
      </c>
      <c r="G45" s="2" t="s">
        <v>147</v>
      </c>
      <c r="H45" s="2" t="s">
        <v>197</v>
      </c>
      <c r="I45" t="s">
        <v>34</v>
      </c>
      <c r="J45">
        <v>40</v>
      </c>
    </row>
    <row r="46" spans="1:10" x14ac:dyDescent="0.25">
      <c r="A46" s="1">
        <v>44876</v>
      </c>
      <c r="B46" s="1" t="s">
        <v>187</v>
      </c>
      <c r="C46">
        <v>3</v>
      </c>
      <c r="D46">
        <v>4</v>
      </c>
      <c r="E46">
        <v>14</v>
      </c>
      <c r="F46" t="s">
        <v>148</v>
      </c>
      <c r="G46" s="2" t="s">
        <v>147</v>
      </c>
      <c r="H46" s="2" t="s">
        <v>198</v>
      </c>
      <c r="I46" t="s">
        <v>34</v>
      </c>
      <c r="J46">
        <v>50</v>
      </c>
    </row>
    <row r="47" spans="1:10" x14ac:dyDescent="0.25">
      <c r="A47" s="1">
        <v>44876</v>
      </c>
      <c r="B47" s="1" t="s">
        <v>187</v>
      </c>
      <c r="C47">
        <v>3</v>
      </c>
      <c r="D47">
        <v>4</v>
      </c>
      <c r="E47">
        <v>15</v>
      </c>
      <c r="F47" t="s">
        <v>202</v>
      </c>
      <c r="G47" s="2" t="s">
        <v>326</v>
      </c>
      <c r="H47" s="53" t="s">
        <v>324</v>
      </c>
      <c r="I47" t="s">
        <v>99</v>
      </c>
      <c r="J47">
        <v>60</v>
      </c>
    </row>
    <row r="48" spans="1:10" x14ac:dyDescent="0.25">
      <c r="A48" s="1">
        <v>44876</v>
      </c>
      <c r="B48" s="1" t="s">
        <v>187</v>
      </c>
      <c r="C48">
        <v>3</v>
      </c>
      <c r="D48">
        <v>4</v>
      </c>
      <c r="E48">
        <v>16</v>
      </c>
      <c r="F48" t="s">
        <v>149</v>
      </c>
      <c r="G48" s="2" t="s">
        <v>142</v>
      </c>
      <c r="H48" s="2" t="s">
        <v>200</v>
      </c>
      <c r="I48" t="s">
        <v>99</v>
      </c>
      <c r="J48">
        <v>12</v>
      </c>
    </row>
    <row r="49" spans="1:10" x14ac:dyDescent="0.25">
      <c r="A49" s="1">
        <v>44876</v>
      </c>
      <c r="B49" s="1" t="s">
        <v>187</v>
      </c>
      <c r="C49">
        <v>3</v>
      </c>
      <c r="D49">
        <v>5</v>
      </c>
      <c r="E49">
        <v>17</v>
      </c>
      <c r="F49" t="s">
        <v>148</v>
      </c>
      <c r="G49" s="2" t="s">
        <v>147</v>
      </c>
      <c r="H49" s="2" t="s">
        <v>198</v>
      </c>
      <c r="I49" t="s">
        <v>34</v>
      </c>
      <c r="J49">
        <v>35</v>
      </c>
    </row>
    <row r="50" spans="1:10" x14ac:dyDescent="0.25">
      <c r="A50" s="1">
        <v>44876</v>
      </c>
      <c r="B50" s="1" t="s">
        <v>187</v>
      </c>
      <c r="C50">
        <v>3</v>
      </c>
      <c r="D50">
        <v>5</v>
      </c>
      <c r="E50">
        <v>18</v>
      </c>
      <c r="F50" t="s">
        <v>131</v>
      </c>
      <c r="G50" s="2" t="s">
        <v>147</v>
      </c>
      <c r="H50" s="2" t="s">
        <v>197</v>
      </c>
      <c r="I50" t="s">
        <v>34</v>
      </c>
      <c r="J50">
        <v>40</v>
      </c>
    </row>
    <row r="51" spans="1:10" x14ac:dyDescent="0.25">
      <c r="A51" s="1">
        <v>44876</v>
      </c>
      <c r="B51" s="1" t="s">
        <v>187</v>
      </c>
      <c r="C51">
        <v>3</v>
      </c>
      <c r="D51">
        <v>5</v>
      </c>
      <c r="E51">
        <v>19</v>
      </c>
      <c r="F51" t="s">
        <v>202</v>
      </c>
      <c r="G51" s="2" t="s">
        <v>326</v>
      </c>
      <c r="H51" s="53" t="s">
        <v>324</v>
      </c>
      <c r="I51" t="s">
        <v>99</v>
      </c>
      <c r="J51">
        <v>100</v>
      </c>
    </row>
    <row r="52" spans="1:10" x14ac:dyDescent="0.25">
      <c r="A52" s="1">
        <v>44876</v>
      </c>
      <c r="B52" s="1" t="s">
        <v>187</v>
      </c>
      <c r="C52">
        <v>3</v>
      </c>
      <c r="D52">
        <v>5</v>
      </c>
      <c r="E52">
        <v>20</v>
      </c>
      <c r="F52" t="s">
        <v>149</v>
      </c>
      <c r="G52" s="2" t="s">
        <v>142</v>
      </c>
      <c r="H52" s="2" t="s">
        <v>200</v>
      </c>
      <c r="I52" t="s">
        <v>99</v>
      </c>
      <c r="J52">
        <v>10</v>
      </c>
    </row>
    <row r="53" spans="1:10" x14ac:dyDescent="0.25">
      <c r="A53" s="1">
        <v>44876</v>
      </c>
      <c r="B53" s="1" t="s">
        <v>187</v>
      </c>
      <c r="C53">
        <v>4</v>
      </c>
      <c r="D53">
        <v>1</v>
      </c>
      <c r="E53">
        <v>1</v>
      </c>
      <c r="F53" t="s">
        <v>135</v>
      </c>
      <c r="G53" s="2" t="s">
        <v>143</v>
      </c>
      <c r="H53" s="2" t="s">
        <v>201</v>
      </c>
      <c r="I53" t="s">
        <v>34</v>
      </c>
      <c r="J53">
        <v>70</v>
      </c>
    </row>
    <row r="54" spans="1:10" x14ac:dyDescent="0.25">
      <c r="A54" s="1">
        <v>44876</v>
      </c>
      <c r="B54" s="1" t="s">
        <v>187</v>
      </c>
      <c r="C54">
        <v>4</v>
      </c>
      <c r="D54">
        <v>1</v>
      </c>
      <c r="E54">
        <v>2</v>
      </c>
      <c r="F54" t="s">
        <v>202</v>
      </c>
      <c r="G54" s="2" t="s">
        <v>326</v>
      </c>
      <c r="H54" s="53" t="s">
        <v>324</v>
      </c>
      <c r="I54" t="s">
        <v>99</v>
      </c>
      <c r="J54">
        <v>30</v>
      </c>
    </row>
    <row r="55" spans="1:10" x14ac:dyDescent="0.25">
      <c r="A55" s="1">
        <v>44876</v>
      </c>
      <c r="B55" s="1" t="s">
        <v>187</v>
      </c>
      <c r="C55">
        <v>4</v>
      </c>
      <c r="D55">
        <v>2</v>
      </c>
      <c r="E55">
        <v>3</v>
      </c>
      <c r="F55" t="s">
        <v>202</v>
      </c>
      <c r="G55" s="2" t="s">
        <v>326</v>
      </c>
      <c r="H55" s="53" t="s">
        <v>324</v>
      </c>
      <c r="I55" t="s">
        <v>99</v>
      </c>
      <c r="J55">
        <v>100</v>
      </c>
    </row>
    <row r="56" spans="1:10" x14ac:dyDescent="0.25">
      <c r="A56" s="1">
        <v>44876</v>
      </c>
      <c r="B56" s="1" t="s">
        <v>187</v>
      </c>
      <c r="C56">
        <v>4</v>
      </c>
      <c r="D56">
        <v>2</v>
      </c>
      <c r="E56">
        <v>4</v>
      </c>
      <c r="F56" t="s">
        <v>127</v>
      </c>
      <c r="G56" s="2" t="s">
        <v>146</v>
      </c>
      <c r="H56" s="2" t="s">
        <v>194</v>
      </c>
      <c r="I56" t="s">
        <v>23</v>
      </c>
      <c r="J56">
        <v>3</v>
      </c>
    </row>
    <row r="57" spans="1:10" x14ac:dyDescent="0.25">
      <c r="A57" s="1">
        <v>44876</v>
      </c>
      <c r="B57" s="1" t="s">
        <v>187</v>
      </c>
      <c r="C57">
        <v>4</v>
      </c>
      <c r="D57">
        <v>3</v>
      </c>
      <c r="E57">
        <v>5</v>
      </c>
      <c r="F57" t="s">
        <v>202</v>
      </c>
      <c r="G57" s="2" t="s">
        <v>326</v>
      </c>
      <c r="H57" s="53" t="s">
        <v>324</v>
      </c>
      <c r="I57" t="s">
        <v>99</v>
      </c>
      <c r="J57">
        <v>100</v>
      </c>
    </row>
    <row r="58" spans="1:10" x14ac:dyDescent="0.25">
      <c r="A58" s="1">
        <v>44876</v>
      </c>
      <c r="B58" s="1" t="s">
        <v>187</v>
      </c>
      <c r="C58">
        <v>4</v>
      </c>
      <c r="D58">
        <v>4</v>
      </c>
      <c r="E58">
        <v>6</v>
      </c>
      <c r="F58" t="s">
        <v>202</v>
      </c>
      <c r="G58" s="2" t="s">
        <v>326</v>
      </c>
      <c r="H58" s="53" t="s">
        <v>324</v>
      </c>
      <c r="I58" t="s">
        <v>99</v>
      </c>
      <c r="J58">
        <v>100</v>
      </c>
    </row>
    <row r="59" spans="1:10" x14ac:dyDescent="0.25">
      <c r="A59" s="1">
        <v>44876</v>
      </c>
      <c r="B59" s="1" t="s">
        <v>187</v>
      </c>
      <c r="C59">
        <v>4</v>
      </c>
      <c r="D59">
        <v>5</v>
      </c>
      <c r="E59">
        <v>7</v>
      </c>
      <c r="F59" t="s">
        <v>202</v>
      </c>
      <c r="G59" s="2" t="s">
        <v>326</v>
      </c>
      <c r="H59" s="53" t="s">
        <v>324</v>
      </c>
      <c r="I59" t="s">
        <v>99</v>
      </c>
      <c r="J59">
        <v>100</v>
      </c>
    </row>
    <row r="60" spans="1:10" x14ac:dyDescent="0.25">
      <c r="A60" s="1">
        <v>44873</v>
      </c>
      <c r="B60" s="1" t="s">
        <v>318</v>
      </c>
      <c r="C60">
        <v>5</v>
      </c>
      <c r="D60">
        <v>1</v>
      </c>
      <c r="E60">
        <v>1</v>
      </c>
      <c r="F60" t="s">
        <v>202</v>
      </c>
      <c r="G60" s="2" t="s">
        <v>326</v>
      </c>
      <c r="H60" s="53" t="s">
        <v>324</v>
      </c>
      <c r="I60" t="s">
        <v>99</v>
      </c>
      <c r="J60">
        <v>100</v>
      </c>
    </row>
    <row r="61" spans="1:10" x14ac:dyDescent="0.25">
      <c r="A61" s="1">
        <v>44873</v>
      </c>
      <c r="B61" s="1" t="s">
        <v>318</v>
      </c>
      <c r="C61">
        <v>5</v>
      </c>
      <c r="D61">
        <v>1</v>
      </c>
      <c r="E61">
        <v>2</v>
      </c>
      <c r="F61" t="s">
        <v>149</v>
      </c>
      <c r="G61" s="2" t="s">
        <v>142</v>
      </c>
      <c r="H61" s="2" t="s">
        <v>200</v>
      </c>
      <c r="I61" t="s">
        <v>99</v>
      </c>
      <c r="J61">
        <v>2</v>
      </c>
    </row>
    <row r="62" spans="1:10" x14ac:dyDescent="0.25">
      <c r="A62" s="1">
        <v>44873</v>
      </c>
      <c r="B62" s="1" t="s">
        <v>318</v>
      </c>
      <c r="C62">
        <v>5</v>
      </c>
      <c r="D62">
        <v>2</v>
      </c>
      <c r="E62">
        <v>3</v>
      </c>
      <c r="F62" t="s">
        <v>202</v>
      </c>
      <c r="G62" s="2" t="s">
        <v>326</v>
      </c>
      <c r="H62" s="53" t="s">
        <v>324</v>
      </c>
      <c r="I62" t="s">
        <v>99</v>
      </c>
      <c r="J62">
        <v>100</v>
      </c>
    </row>
    <row r="63" spans="1:10" x14ac:dyDescent="0.25">
      <c r="A63" s="1">
        <v>44873</v>
      </c>
      <c r="B63" s="1" t="s">
        <v>318</v>
      </c>
      <c r="C63">
        <v>5</v>
      </c>
      <c r="D63">
        <v>2</v>
      </c>
      <c r="E63">
        <v>4</v>
      </c>
      <c r="F63" t="s">
        <v>149</v>
      </c>
      <c r="G63" s="2" t="s">
        <v>150</v>
      </c>
      <c r="H63" s="2" t="s">
        <v>203</v>
      </c>
      <c r="I63" t="s">
        <v>99</v>
      </c>
      <c r="J63">
        <v>40</v>
      </c>
    </row>
    <row r="64" spans="1:10" x14ac:dyDescent="0.25">
      <c r="A64" s="1">
        <v>44873</v>
      </c>
      <c r="B64" s="1" t="s">
        <v>318</v>
      </c>
      <c r="C64">
        <v>5</v>
      </c>
      <c r="D64">
        <v>2</v>
      </c>
      <c r="E64">
        <v>5</v>
      </c>
      <c r="F64" t="s">
        <v>149</v>
      </c>
      <c r="G64" s="2" t="s">
        <v>142</v>
      </c>
      <c r="H64" s="2" t="s">
        <v>200</v>
      </c>
      <c r="I64" t="s">
        <v>99</v>
      </c>
      <c r="J64">
        <v>5</v>
      </c>
    </row>
    <row r="65" spans="1:10" x14ac:dyDescent="0.25">
      <c r="A65" s="1">
        <v>44873</v>
      </c>
      <c r="B65" s="1" t="s">
        <v>318</v>
      </c>
      <c r="C65">
        <v>5</v>
      </c>
      <c r="D65">
        <v>3</v>
      </c>
      <c r="E65">
        <v>6</v>
      </c>
      <c r="F65" t="s">
        <v>149</v>
      </c>
      <c r="G65" s="2" t="s">
        <v>151</v>
      </c>
      <c r="H65" s="2" t="s">
        <v>204</v>
      </c>
      <c r="I65" t="s">
        <v>99</v>
      </c>
      <c r="J65">
        <v>25</v>
      </c>
    </row>
    <row r="66" spans="1:10" x14ac:dyDescent="0.25">
      <c r="A66" s="1">
        <v>44873</v>
      </c>
      <c r="B66" s="1" t="s">
        <v>318</v>
      </c>
      <c r="C66">
        <v>5</v>
      </c>
      <c r="D66">
        <v>3</v>
      </c>
      <c r="E66">
        <v>7</v>
      </c>
      <c r="F66" t="s">
        <v>118</v>
      </c>
      <c r="G66" s="2" t="s">
        <v>152</v>
      </c>
      <c r="H66" s="2" t="s">
        <v>205</v>
      </c>
      <c r="I66" t="s">
        <v>104</v>
      </c>
      <c r="J66">
        <v>25</v>
      </c>
    </row>
    <row r="67" spans="1:10" x14ac:dyDescent="0.25">
      <c r="A67" s="1">
        <v>44873</v>
      </c>
      <c r="B67" s="1" t="s">
        <v>318</v>
      </c>
      <c r="C67">
        <v>5</v>
      </c>
      <c r="D67">
        <v>3</v>
      </c>
      <c r="E67">
        <v>8</v>
      </c>
      <c r="F67" t="s">
        <v>202</v>
      </c>
      <c r="G67" s="2" t="s">
        <v>326</v>
      </c>
      <c r="H67" s="53" t="s">
        <v>324</v>
      </c>
      <c r="I67" t="s">
        <v>99</v>
      </c>
      <c r="J67">
        <v>70</v>
      </c>
    </row>
    <row r="68" spans="1:10" x14ac:dyDescent="0.25">
      <c r="A68" s="1">
        <v>44873</v>
      </c>
      <c r="B68" s="1" t="s">
        <v>318</v>
      </c>
      <c r="C68">
        <v>5</v>
      </c>
      <c r="D68">
        <v>3</v>
      </c>
      <c r="E68">
        <v>9</v>
      </c>
      <c r="F68" t="s">
        <v>127</v>
      </c>
      <c r="G68" s="2" t="s">
        <v>153</v>
      </c>
      <c r="H68" s="2" t="s">
        <v>194</v>
      </c>
      <c r="I68" t="s">
        <v>23</v>
      </c>
      <c r="J68">
        <v>70</v>
      </c>
    </row>
    <row r="69" spans="1:10" x14ac:dyDescent="0.25">
      <c r="A69" s="1">
        <v>44873</v>
      </c>
      <c r="B69" s="1" t="s">
        <v>318</v>
      </c>
      <c r="C69">
        <v>5</v>
      </c>
      <c r="D69">
        <v>3</v>
      </c>
      <c r="E69">
        <v>10</v>
      </c>
      <c r="F69" t="s">
        <v>149</v>
      </c>
      <c r="G69" s="2" t="s">
        <v>151</v>
      </c>
      <c r="H69" s="2" t="s">
        <v>206</v>
      </c>
      <c r="I69" t="s">
        <v>99</v>
      </c>
      <c r="J69">
        <v>70</v>
      </c>
    </row>
    <row r="70" spans="1:10" x14ac:dyDescent="0.25">
      <c r="A70" s="1">
        <v>44873</v>
      </c>
      <c r="B70" s="1" t="s">
        <v>318</v>
      </c>
      <c r="C70">
        <v>5</v>
      </c>
      <c r="D70">
        <v>4</v>
      </c>
      <c r="E70">
        <v>11</v>
      </c>
      <c r="F70" t="s">
        <v>127</v>
      </c>
      <c r="G70" s="2" t="s">
        <v>153</v>
      </c>
      <c r="H70" s="2" t="s">
        <v>194</v>
      </c>
      <c r="I70" t="s">
        <v>23</v>
      </c>
      <c r="J70">
        <v>12</v>
      </c>
    </row>
    <row r="71" spans="1:10" x14ac:dyDescent="0.25">
      <c r="A71" s="1">
        <v>44873</v>
      </c>
      <c r="B71" s="1" t="s">
        <v>318</v>
      </c>
      <c r="C71">
        <v>5</v>
      </c>
      <c r="D71">
        <v>4</v>
      </c>
      <c r="E71">
        <v>12</v>
      </c>
      <c r="F71" t="s">
        <v>112</v>
      </c>
      <c r="G71" s="2" t="s">
        <v>145</v>
      </c>
      <c r="H71" s="2" t="s">
        <v>193</v>
      </c>
      <c r="I71" t="s">
        <v>23</v>
      </c>
      <c r="J71">
        <v>20</v>
      </c>
    </row>
    <row r="72" spans="1:10" x14ac:dyDescent="0.25">
      <c r="A72" s="1">
        <v>44873</v>
      </c>
      <c r="B72" s="1" t="s">
        <v>318</v>
      </c>
      <c r="C72">
        <v>5</v>
      </c>
      <c r="D72">
        <v>4</v>
      </c>
      <c r="E72">
        <v>13</v>
      </c>
      <c r="F72" t="s">
        <v>202</v>
      </c>
      <c r="G72" s="2" t="s">
        <v>326</v>
      </c>
      <c r="H72" s="53" t="s">
        <v>324</v>
      </c>
      <c r="I72" t="s">
        <v>99</v>
      </c>
      <c r="J72">
        <v>100</v>
      </c>
    </row>
    <row r="73" spans="1:10" x14ac:dyDescent="0.25">
      <c r="A73" s="1">
        <v>44873</v>
      </c>
      <c r="B73" s="1" t="s">
        <v>318</v>
      </c>
      <c r="C73">
        <v>5</v>
      </c>
      <c r="D73">
        <v>4</v>
      </c>
      <c r="E73">
        <v>14</v>
      </c>
      <c r="F73" t="s">
        <v>149</v>
      </c>
      <c r="G73" s="2" t="s">
        <v>142</v>
      </c>
      <c r="H73" s="2" t="s">
        <v>200</v>
      </c>
      <c r="I73" t="s">
        <v>99</v>
      </c>
      <c r="J73">
        <v>10</v>
      </c>
    </row>
    <row r="74" spans="1:10" x14ac:dyDescent="0.25">
      <c r="A74" s="1">
        <v>44873</v>
      </c>
      <c r="B74" s="1" t="s">
        <v>318</v>
      </c>
      <c r="C74">
        <v>5</v>
      </c>
      <c r="D74">
        <v>5</v>
      </c>
      <c r="E74">
        <v>15</v>
      </c>
      <c r="F74" t="s">
        <v>149</v>
      </c>
      <c r="G74" s="2" t="s">
        <v>142</v>
      </c>
      <c r="H74" s="2" t="s">
        <v>200</v>
      </c>
      <c r="I74" t="s">
        <v>99</v>
      </c>
      <c r="J74">
        <v>10</v>
      </c>
    </row>
    <row r="75" spans="1:10" x14ac:dyDescent="0.25">
      <c r="A75" s="1">
        <v>44873</v>
      </c>
      <c r="B75" s="1" t="s">
        <v>318</v>
      </c>
      <c r="C75">
        <v>5</v>
      </c>
      <c r="D75">
        <v>5</v>
      </c>
      <c r="E75">
        <v>16</v>
      </c>
      <c r="F75" t="s">
        <v>202</v>
      </c>
      <c r="G75" s="2" t="s">
        <v>326</v>
      </c>
      <c r="H75" s="53" t="s">
        <v>324</v>
      </c>
      <c r="I75" t="s">
        <v>99</v>
      </c>
      <c r="J75">
        <v>100</v>
      </c>
    </row>
    <row r="76" spans="1:10" x14ac:dyDescent="0.25">
      <c r="A76" s="1">
        <v>44876</v>
      </c>
      <c r="B76" s="1" t="s">
        <v>318</v>
      </c>
      <c r="C76">
        <v>6</v>
      </c>
      <c r="D76">
        <v>1</v>
      </c>
      <c r="E76">
        <v>1</v>
      </c>
      <c r="F76" t="s">
        <v>202</v>
      </c>
      <c r="G76" s="2" t="s">
        <v>326</v>
      </c>
      <c r="H76" s="53" t="s">
        <v>324</v>
      </c>
      <c r="I76" t="s">
        <v>99</v>
      </c>
      <c r="J76">
        <v>100</v>
      </c>
    </row>
    <row r="77" spans="1:10" x14ac:dyDescent="0.25">
      <c r="A77" s="1">
        <v>44876</v>
      </c>
      <c r="B77" s="1" t="s">
        <v>318</v>
      </c>
      <c r="C77">
        <v>6</v>
      </c>
      <c r="D77">
        <v>1</v>
      </c>
      <c r="E77">
        <v>2</v>
      </c>
      <c r="F77" t="s">
        <v>149</v>
      </c>
      <c r="G77" s="2" t="s">
        <v>142</v>
      </c>
      <c r="H77" s="2" t="s">
        <v>200</v>
      </c>
      <c r="I77" t="s">
        <v>99</v>
      </c>
      <c r="J77">
        <v>10</v>
      </c>
    </row>
    <row r="78" spans="1:10" x14ac:dyDescent="0.25">
      <c r="A78" s="1">
        <v>44876</v>
      </c>
      <c r="B78" s="1" t="s">
        <v>318</v>
      </c>
      <c r="C78">
        <v>6</v>
      </c>
      <c r="D78">
        <v>1</v>
      </c>
      <c r="E78">
        <v>3</v>
      </c>
      <c r="F78" t="s">
        <v>127</v>
      </c>
      <c r="G78" s="2" t="s">
        <v>153</v>
      </c>
      <c r="H78" s="2" t="s">
        <v>194</v>
      </c>
      <c r="I78" t="s">
        <v>23</v>
      </c>
      <c r="J78">
        <v>38</v>
      </c>
    </row>
    <row r="79" spans="1:10" x14ac:dyDescent="0.25">
      <c r="A79" s="1">
        <v>44876</v>
      </c>
      <c r="B79" s="1" t="s">
        <v>318</v>
      </c>
      <c r="C79">
        <v>6</v>
      </c>
      <c r="D79">
        <v>1</v>
      </c>
      <c r="E79">
        <v>4</v>
      </c>
      <c r="F79" t="s">
        <v>148</v>
      </c>
      <c r="G79" s="2" t="s">
        <v>147</v>
      </c>
      <c r="H79" s="2" t="s">
        <v>198</v>
      </c>
      <c r="I79" t="s">
        <v>34</v>
      </c>
      <c r="J79">
        <v>30</v>
      </c>
    </row>
    <row r="80" spans="1:10" x14ac:dyDescent="0.25">
      <c r="A80" s="1">
        <v>44876</v>
      </c>
      <c r="B80" s="1" t="s">
        <v>318</v>
      </c>
      <c r="C80">
        <v>6</v>
      </c>
      <c r="D80">
        <v>2</v>
      </c>
      <c r="E80">
        <v>5</v>
      </c>
      <c r="F80" t="s">
        <v>127</v>
      </c>
      <c r="G80" s="2" t="s">
        <v>153</v>
      </c>
      <c r="H80" s="2" t="s">
        <v>194</v>
      </c>
      <c r="I80" t="s">
        <v>23</v>
      </c>
      <c r="J80">
        <v>10</v>
      </c>
    </row>
    <row r="81" spans="1:10" x14ac:dyDescent="0.25">
      <c r="A81" s="1">
        <v>44876</v>
      </c>
      <c r="B81" s="1" t="s">
        <v>318</v>
      </c>
      <c r="C81">
        <v>6</v>
      </c>
      <c r="D81">
        <v>2</v>
      </c>
      <c r="E81">
        <v>6</v>
      </c>
      <c r="F81" t="s">
        <v>131</v>
      </c>
      <c r="G81" s="2" t="s">
        <v>147</v>
      </c>
      <c r="H81" s="2" t="s">
        <v>197</v>
      </c>
      <c r="I81" t="s">
        <v>34</v>
      </c>
      <c r="J81">
        <v>4</v>
      </c>
    </row>
    <row r="82" spans="1:10" x14ac:dyDescent="0.25">
      <c r="A82" s="1">
        <v>44876</v>
      </c>
      <c r="B82" s="1" t="s">
        <v>318</v>
      </c>
      <c r="C82">
        <v>6</v>
      </c>
      <c r="D82">
        <v>2</v>
      </c>
      <c r="E82">
        <v>7</v>
      </c>
      <c r="F82" t="s">
        <v>202</v>
      </c>
      <c r="G82" s="2" t="s">
        <v>326</v>
      </c>
      <c r="H82" s="53" t="s">
        <v>324</v>
      </c>
      <c r="I82" t="s">
        <v>99</v>
      </c>
      <c r="J82">
        <v>40</v>
      </c>
    </row>
    <row r="83" spans="1:10" x14ac:dyDescent="0.25">
      <c r="A83" s="1">
        <v>44876</v>
      </c>
      <c r="B83" s="1" t="s">
        <v>318</v>
      </c>
      <c r="C83">
        <v>6</v>
      </c>
      <c r="D83">
        <v>2</v>
      </c>
      <c r="E83">
        <v>8</v>
      </c>
      <c r="F83" t="s">
        <v>148</v>
      </c>
      <c r="G83" s="2" t="s">
        <v>147</v>
      </c>
      <c r="H83" s="2" t="s">
        <v>198</v>
      </c>
      <c r="I83" t="s">
        <v>34</v>
      </c>
      <c r="J83">
        <v>22</v>
      </c>
    </row>
    <row r="84" spans="1:10" x14ac:dyDescent="0.25">
      <c r="A84" s="1">
        <v>44876</v>
      </c>
      <c r="B84" s="1" t="s">
        <v>318</v>
      </c>
      <c r="C84">
        <v>6</v>
      </c>
      <c r="D84">
        <v>2</v>
      </c>
      <c r="E84">
        <v>9</v>
      </c>
      <c r="F84" t="s">
        <v>149</v>
      </c>
      <c r="G84" s="2" t="s">
        <v>142</v>
      </c>
      <c r="H84" s="2" t="s">
        <v>200</v>
      </c>
      <c r="I84" t="s">
        <v>99</v>
      </c>
      <c r="J84">
        <v>60</v>
      </c>
    </row>
    <row r="85" spans="1:10" x14ac:dyDescent="0.25">
      <c r="A85" s="1">
        <v>44876</v>
      </c>
      <c r="B85" s="1" t="s">
        <v>318</v>
      </c>
      <c r="C85">
        <v>6</v>
      </c>
      <c r="D85">
        <v>2</v>
      </c>
      <c r="E85">
        <v>10</v>
      </c>
      <c r="F85" t="s">
        <v>149</v>
      </c>
      <c r="G85" s="2" t="s">
        <v>151</v>
      </c>
      <c r="H85" s="2" t="s">
        <v>206</v>
      </c>
      <c r="I85" t="s">
        <v>99</v>
      </c>
      <c r="J85">
        <v>4</v>
      </c>
    </row>
    <row r="86" spans="1:10" x14ac:dyDescent="0.25">
      <c r="A86" s="1">
        <v>44876</v>
      </c>
      <c r="B86" s="1" t="s">
        <v>318</v>
      </c>
      <c r="C86">
        <v>6</v>
      </c>
      <c r="D86">
        <v>3</v>
      </c>
      <c r="E86">
        <v>11</v>
      </c>
      <c r="F86" t="s">
        <v>149</v>
      </c>
      <c r="G86" s="2" t="s">
        <v>142</v>
      </c>
      <c r="H86" s="2" t="s">
        <v>200</v>
      </c>
      <c r="I86" t="s">
        <v>99</v>
      </c>
      <c r="J86">
        <v>80</v>
      </c>
    </row>
    <row r="87" spans="1:10" x14ac:dyDescent="0.25">
      <c r="A87" s="1">
        <v>44876</v>
      </c>
      <c r="B87" s="1" t="s">
        <v>318</v>
      </c>
      <c r="C87">
        <v>6</v>
      </c>
      <c r="D87">
        <v>3</v>
      </c>
      <c r="E87">
        <v>12</v>
      </c>
      <c r="F87" t="s">
        <v>131</v>
      </c>
      <c r="G87" s="2" t="s">
        <v>147</v>
      </c>
      <c r="H87" s="2" t="s">
        <v>197</v>
      </c>
      <c r="I87" t="s">
        <v>34</v>
      </c>
      <c r="J87">
        <v>4</v>
      </c>
    </row>
    <row r="88" spans="1:10" x14ac:dyDescent="0.25">
      <c r="A88" s="1">
        <v>44876</v>
      </c>
      <c r="B88" s="1" t="s">
        <v>318</v>
      </c>
      <c r="C88">
        <v>6</v>
      </c>
      <c r="D88">
        <v>3</v>
      </c>
      <c r="E88">
        <v>13</v>
      </c>
      <c r="F88" t="s">
        <v>148</v>
      </c>
      <c r="G88" s="2" t="s">
        <v>147</v>
      </c>
      <c r="H88" s="2" t="s">
        <v>198</v>
      </c>
      <c r="I88" t="s">
        <v>34</v>
      </c>
      <c r="J88">
        <v>70</v>
      </c>
    </row>
    <row r="89" spans="1:10" x14ac:dyDescent="0.25">
      <c r="A89" s="1">
        <v>44876</v>
      </c>
      <c r="B89" s="1" t="s">
        <v>318</v>
      </c>
      <c r="C89">
        <v>6</v>
      </c>
      <c r="D89">
        <v>3</v>
      </c>
      <c r="E89">
        <v>14</v>
      </c>
      <c r="F89" t="s">
        <v>127</v>
      </c>
      <c r="G89" s="2" t="s">
        <v>153</v>
      </c>
      <c r="H89" s="2" t="s">
        <v>194</v>
      </c>
      <c r="I89" t="s">
        <v>23</v>
      </c>
      <c r="J89">
        <v>4</v>
      </c>
    </row>
    <row r="90" spans="1:10" x14ac:dyDescent="0.25">
      <c r="A90" s="1">
        <v>44876</v>
      </c>
      <c r="B90" s="1" t="s">
        <v>318</v>
      </c>
      <c r="C90">
        <v>6</v>
      </c>
      <c r="D90">
        <v>4</v>
      </c>
      <c r="E90">
        <v>15</v>
      </c>
      <c r="F90" t="s">
        <v>127</v>
      </c>
      <c r="G90" s="2" t="s">
        <v>153</v>
      </c>
      <c r="H90" s="2" t="s">
        <v>194</v>
      </c>
      <c r="I90" t="s">
        <v>23</v>
      </c>
      <c r="J90">
        <v>50</v>
      </c>
    </row>
    <row r="91" spans="1:10" x14ac:dyDescent="0.25">
      <c r="A91" s="1">
        <v>44876</v>
      </c>
      <c r="B91" s="1" t="s">
        <v>318</v>
      </c>
      <c r="C91">
        <v>6</v>
      </c>
      <c r="D91">
        <v>4</v>
      </c>
      <c r="E91">
        <v>16</v>
      </c>
      <c r="F91" t="s">
        <v>131</v>
      </c>
      <c r="G91" s="2" t="s">
        <v>147</v>
      </c>
      <c r="H91" s="2" t="s">
        <v>197</v>
      </c>
      <c r="I91" t="s">
        <v>34</v>
      </c>
      <c r="J91">
        <v>7</v>
      </c>
    </row>
    <row r="92" spans="1:10" x14ac:dyDescent="0.25">
      <c r="A92" s="1">
        <v>44876</v>
      </c>
      <c r="B92" s="1" t="s">
        <v>318</v>
      </c>
      <c r="C92">
        <v>6</v>
      </c>
      <c r="D92">
        <v>4</v>
      </c>
      <c r="E92">
        <v>17</v>
      </c>
      <c r="F92" t="s">
        <v>149</v>
      </c>
      <c r="G92" s="2" t="s">
        <v>142</v>
      </c>
      <c r="H92" s="2" t="s">
        <v>200</v>
      </c>
      <c r="I92" t="s">
        <v>99</v>
      </c>
      <c r="J92">
        <v>50</v>
      </c>
    </row>
    <row r="93" spans="1:10" x14ac:dyDescent="0.25">
      <c r="A93" s="1">
        <v>44876</v>
      </c>
      <c r="B93" s="1" t="s">
        <v>318</v>
      </c>
      <c r="C93">
        <v>6</v>
      </c>
      <c r="D93">
        <v>4</v>
      </c>
      <c r="E93">
        <v>18</v>
      </c>
      <c r="F93" t="s">
        <v>202</v>
      </c>
      <c r="G93" s="2" t="s">
        <v>326</v>
      </c>
      <c r="H93" s="53" t="s">
        <v>324</v>
      </c>
      <c r="I93" t="s">
        <v>99</v>
      </c>
      <c r="J93">
        <v>20</v>
      </c>
    </row>
    <row r="94" spans="1:10" x14ac:dyDescent="0.25">
      <c r="A94" s="1">
        <v>44876</v>
      </c>
      <c r="B94" s="1" t="s">
        <v>318</v>
      </c>
      <c r="C94">
        <v>6</v>
      </c>
      <c r="D94">
        <v>5</v>
      </c>
      <c r="E94">
        <v>19</v>
      </c>
      <c r="F94" t="s">
        <v>202</v>
      </c>
      <c r="G94" s="2" t="s">
        <v>326</v>
      </c>
      <c r="H94" s="53" t="s">
        <v>324</v>
      </c>
      <c r="I94" t="s">
        <v>99</v>
      </c>
      <c r="J94">
        <v>50</v>
      </c>
    </row>
    <row r="95" spans="1:10" x14ac:dyDescent="0.25">
      <c r="A95" s="1">
        <v>44876</v>
      </c>
      <c r="B95" s="1" t="s">
        <v>318</v>
      </c>
      <c r="C95">
        <v>6</v>
      </c>
      <c r="D95">
        <v>5</v>
      </c>
      <c r="E95">
        <v>20</v>
      </c>
      <c r="F95" t="s">
        <v>149</v>
      </c>
      <c r="G95" s="2" t="s">
        <v>142</v>
      </c>
      <c r="H95" s="2" t="s">
        <v>200</v>
      </c>
      <c r="I95" t="s">
        <v>99</v>
      </c>
      <c r="J95">
        <v>70</v>
      </c>
    </row>
    <row r="96" spans="1:10" x14ac:dyDescent="0.25">
      <c r="A96" s="1">
        <v>44876</v>
      </c>
      <c r="B96" s="1" t="s">
        <v>318</v>
      </c>
      <c r="C96">
        <v>6</v>
      </c>
      <c r="D96">
        <v>5</v>
      </c>
      <c r="E96">
        <v>21</v>
      </c>
      <c r="F96" t="s">
        <v>131</v>
      </c>
      <c r="G96" s="2" t="s">
        <v>147</v>
      </c>
      <c r="H96" s="2" t="s">
        <v>197</v>
      </c>
      <c r="I96" t="s">
        <v>34</v>
      </c>
      <c r="J96">
        <v>19</v>
      </c>
    </row>
    <row r="97" spans="1:10" x14ac:dyDescent="0.25">
      <c r="A97" s="1">
        <v>44876</v>
      </c>
      <c r="B97" s="1" t="s">
        <v>318</v>
      </c>
      <c r="C97">
        <v>6</v>
      </c>
      <c r="D97">
        <v>5</v>
      </c>
      <c r="E97">
        <v>22</v>
      </c>
      <c r="F97" t="s">
        <v>127</v>
      </c>
      <c r="G97" s="2" t="s">
        <v>153</v>
      </c>
      <c r="H97" s="2" t="s">
        <v>194</v>
      </c>
      <c r="I97" t="s">
        <v>23</v>
      </c>
      <c r="J97">
        <v>40</v>
      </c>
    </row>
    <row r="98" spans="1:10" x14ac:dyDescent="0.25">
      <c r="A98" s="1">
        <v>44876</v>
      </c>
      <c r="B98" s="1" t="s">
        <v>318</v>
      </c>
      <c r="C98">
        <v>6</v>
      </c>
      <c r="D98">
        <v>5</v>
      </c>
      <c r="E98">
        <v>23</v>
      </c>
      <c r="F98" t="s">
        <v>148</v>
      </c>
      <c r="G98" s="2" t="s">
        <v>147</v>
      </c>
      <c r="H98" s="2" t="s">
        <v>198</v>
      </c>
      <c r="I98" t="s">
        <v>34</v>
      </c>
      <c r="J98">
        <v>14</v>
      </c>
    </row>
    <row r="99" spans="1:10" x14ac:dyDescent="0.25">
      <c r="A99" s="1">
        <v>44876</v>
      </c>
      <c r="B99" s="1" t="s">
        <v>318</v>
      </c>
      <c r="C99">
        <v>7</v>
      </c>
      <c r="D99">
        <v>1</v>
      </c>
      <c r="E99">
        <v>1</v>
      </c>
      <c r="F99" t="s">
        <v>127</v>
      </c>
      <c r="G99" s="2" t="s">
        <v>153</v>
      </c>
      <c r="H99" s="2" t="s">
        <v>194</v>
      </c>
      <c r="I99" t="s">
        <v>23</v>
      </c>
      <c r="J99">
        <v>50</v>
      </c>
    </row>
    <row r="100" spans="1:10" x14ac:dyDescent="0.25">
      <c r="A100" s="1">
        <v>44876</v>
      </c>
      <c r="B100" s="1" t="s">
        <v>318</v>
      </c>
      <c r="C100">
        <v>7</v>
      </c>
      <c r="D100">
        <v>1</v>
      </c>
      <c r="E100">
        <v>2</v>
      </c>
      <c r="F100" t="s">
        <v>202</v>
      </c>
      <c r="G100" s="2" t="s">
        <v>326</v>
      </c>
      <c r="H100" s="53" t="s">
        <v>324</v>
      </c>
      <c r="I100" t="s">
        <v>99</v>
      </c>
      <c r="J100">
        <v>50</v>
      </c>
    </row>
    <row r="101" spans="1:10" x14ac:dyDescent="0.25">
      <c r="A101" s="1">
        <v>44876</v>
      </c>
      <c r="B101" s="1" t="s">
        <v>318</v>
      </c>
      <c r="C101">
        <v>7</v>
      </c>
      <c r="D101">
        <v>2</v>
      </c>
      <c r="E101">
        <v>3</v>
      </c>
      <c r="F101" t="s">
        <v>131</v>
      </c>
      <c r="G101" s="2" t="s">
        <v>147</v>
      </c>
      <c r="H101" s="2" t="s">
        <v>197</v>
      </c>
      <c r="I101" t="s">
        <v>34</v>
      </c>
      <c r="J101">
        <v>54</v>
      </c>
    </row>
    <row r="102" spans="1:10" x14ac:dyDescent="0.25">
      <c r="A102" s="1">
        <v>44876</v>
      </c>
      <c r="B102" s="1" t="s">
        <v>318</v>
      </c>
      <c r="C102">
        <v>7</v>
      </c>
      <c r="D102">
        <v>2</v>
      </c>
      <c r="E102">
        <v>4</v>
      </c>
      <c r="F102" t="s">
        <v>127</v>
      </c>
      <c r="G102" s="2" t="s">
        <v>153</v>
      </c>
      <c r="H102" s="2" t="s">
        <v>194</v>
      </c>
      <c r="I102" t="s">
        <v>23</v>
      </c>
      <c r="J102">
        <v>18</v>
      </c>
    </row>
    <row r="103" spans="1:10" x14ac:dyDescent="0.25">
      <c r="A103" s="1">
        <v>44876</v>
      </c>
      <c r="B103" s="1" t="s">
        <v>318</v>
      </c>
      <c r="C103">
        <v>7</v>
      </c>
      <c r="D103">
        <v>2</v>
      </c>
      <c r="E103">
        <v>5</v>
      </c>
      <c r="F103" t="s">
        <v>202</v>
      </c>
      <c r="G103" s="2" t="s">
        <v>326</v>
      </c>
      <c r="H103" s="53" t="s">
        <v>324</v>
      </c>
      <c r="I103" t="s">
        <v>99</v>
      </c>
      <c r="J103">
        <v>90</v>
      </c>
    </row>
    <row r="104" spans="1:10" x14ac:dyDescent="0.25">
      <c r="A104" s="1">
        <v>44876</v>
      </c>
      <c r="B104" s="1" t="s">
        <v>318</v>
      </c>
      <c r="C104">
        <v>7</v>
      </c>
      <c r="D104">
        <v>3</v>
      </c>
      <c r="E104">
        <v>6</v>
      </c>
      <c r="F104" t="s">
        <v>131</v>
      </c>
      <c r="G104" s="2" t="s">
        <v>147</v>
      </c>
      <c r="H104" s="2" t="s">
        <v>197</v>
      </c>
      <c r="I104" t="s">
        <v>34</v>
      </c>
      <c r="J104">
        <v>100</v>
      </c>
    </row>
    <row r="105" spans="1:10" x14ac:dyDescent="0.25">
      <c r="A105" s="1">
        <v>44876</v>
      </c>
      <c r="B105" s="1" t="s">
        <v>318</v>
      </c>
      <c r="C105">
        <v>7</v>
      </c>
      <c r="D105">
        <v>3</v>
      </c>
      <c r="E105">
        <v>7</v>
      </c>
      <c r="F105" t="s">
        <v>127</v>
      </c>
      <c r="G105" s="2" t="s">
        <v>153</v>
      </c>
      <c r="H105" s="2" t="s">
        <v>194</v>
      </c>
      <c r="I105" t="s">
        <v>23</v>
      </c>
      <c r="J105">
        <v>13</v>
      </c>
    </row>
    <row r="106" spans="1:10" x14ac:dyDescent="0.25">
      <c r="A106" s="1">
        <v>44876</v>
      </c>
      <c r="B106" s="1" t="s">
        <v>318</v>
      </c>
      <c r="C106">
        <v>7</v>
      </c>
      <c r="D106">
        <v>3</v>
      </c>
      <c r="E106">
        <v>8</v>
      </c>
      <c r="F106" t="s">
        <v>202</v>
      </c>
      <c r="G106" s="2" t="s">
        <v>326</v>
      </c>
      <c r="H106" s="53" t="s">
        <v>324</v>
      </c>
      <c r="I106" t="s">
        <v>99</v>
      </c>
      <c r="J106">
        <v>34</v>
      </c>
    </row>
    <row r="107" spans="1:10" x14ac:dyDescent="0.25">
      <c r="A107" s="1">
        <v>44876</v>
      </c>
      <c r="B107" s="1" t="s">
        <v>318</v>
      </c>
      <c r="C107">
        <v>7</v>
      </c>
      <c r="D107">
        <v>4</v>
      </c>
      <c r="E107">
        <v>9</v>
      </c>
      <c r="F107" t="s">
        <v>202</v>
      </c>
      <c r="G107" s="2" t="s">
        <v>326</v>
      </c>
      <c r="H107" s="53" t="s">
        <v>324</v>
      </c>
      <c r="I107" t="s">
        <v>99</v>
      </c>
      <c r="J107">
        <v>100</v>
      </c>
    </row>
    <row r="108" spans="1:10" x14ac:dyDescent="0.25">
      <c r="A108" s="1">
        <v>44876</v>
      </c>
      <c r="B108" s="1" t="s">
        <v>318</v>
      </c>
      <c r="C108">
        <v>7</v>
      </c>
      <c r="D108">
        <v>4</v>
      </c>
      <c r="E108">
        <v>10</v>
      </c>
      <c r="F108" t="s">
        <v>149</v>
      </c>
      <c r="G108" s="2" t="s">
        <v>142</v>
      </c>
      <c r="H108" s="2" t="s">
        <v>200</v>
      </c>
      <c r="I108" t="s">
        <v>99</v>
      </c>
      <c r="J108">
        <v>50</v>
      </c>
    </row>
    <row r="109" spans="1:10" x14ac:dyDescent="0.25">
      <c r="A109" s="1">
        <v>44876</v>
      </c>
      <c r="B109" s="1" t="s">
        <v>318</v>
      </c>
      <c r="C109">
        <v>7</v>
      </c>
      <c r="D109">
        <v>4</v>
      </c>
      <c r="E109">
        <v>11</v>
      </c>
      <c r="F109" t="s">
        <v>127</v>
      </c>
      <c r="G109" s="2" t="s">
        <v>153</v>
      </c>
      <c r="H109" s="2" t="s">
        <v>194</v>
      </c>
      <c r="I109" t="s">
        <v>23</v>
      </c>
      <c r="J109">
        <v>67</v>
      </c>
    </row>
    <row r="110" spans="1:10" x14ac:dyDescent="0.25">
      <c r="A110" s="1">
        <v>44876</v>
      </c>
      <c r="B110" s="1" t="s">
        <v>318</v>
      </c>
      <c r="C110">
        <v>7</v>
      </c>
      <c r="D110">
        <v>4</v>
      </c>
      <c r="E110">
        <v>12</v>
      </c>
      <c r="F110" t="s">
        <v>131</v>
      </c>
      <c r="G110" s="2" t="s">
        <v>147</v>
      </c>
      <c r="H110" s="2" t="s">
        <v>197</v>
      </c>
      <c r="I110" t="s">
        <v>34</v>
      </c>
      <c r="J110">
        <v>44</v>
      </c>
    </row>
    <row r="111" spans="1:10" x14ac:dyDescent="0.25">
      <c r="A111" s="1">
        <v>44876</v>
      </c>
      <c r="B111" s="1" t="s">
        <v>318</v>
      </c>
      <c r="C111">
        <v>7</v>
      </c>
      <c r="D111">
        <v>5</v>
      </c>
      <c r="E111">
        <v>13</v>
      </c>
      <c r="F111" t="s">
        <v>149</v>
      </c>
      <c r="G111" s="2" t="s">
        <v>142</v>
      </c>
      <c r="H111" s="2" t="s">
        <v>200</v>
      </c>
      <c r="I111" t="s">
        <v>99</v>
      </c>
      <c r="J111">
        <v>100</v>
      </c>
    </row>
    <row r="112" spans="1:10" x14ac:dyDescent="0.25">
      <c r="A112" s="1">
        <v>44876</v>
      </c>
      <c r="B112" s="1" t="s">
        <v>318</v>
      </c>
      <c r="C112">
        <v>7</v>
      </c>
      <c r="D112">
        <v>5</v>
      </c>
      <c r="E112">
        <v>14</v>
      </c>
      <c r="F112" t="s">
        <v>127</v>
      </c>
      <c r="G112" s="2" t="s">
        <v>153</v>
      </c>
      <c r="H112" s="2" t="s">
        <v>194</v>
      </c>
      <c r="I112" t="s">
        <v>23</v>
      </c>
      <c r="J112">
        <v>56</v>
      </c>
    </row>
    <row r="113" spans="1:10" x14ac:dyDescent="0.25">
      <c r="A113" s="1">
        <v>44876</v>
      </c>
      <c r="B113" s="1" t="s">
        <v>318</v>
      </c>
      <c r="C113">
        <v>7</v>
      </c>
      <c r="D113">
        <v>5</v>
      </c>
      <c r="E113">
        <v>15</v>
      </c>
      <c r="F113" t="s">
        <v>131</v>
      </c>
      <c r="G113" s="2" t="s">
        <v>147</v>
      </c>
      <c r="H113" s="2" t="s">
        <v>197</v>
      </c>
      <c r="I113" t="s">
        <v>34</v>
      </c>
      <c r="J113">
        <v>40</v>
      </c>
    </row>
    <row r="114" spans="1:10" x14ac:dyDescent="0.25">
      <c r="A114" s="1">
        <v>44875</v>
      </c>
      <c r="B114" s="49" t="s">
        <v>95</v>
      </c>
      <c r="C114">
        <v>8</v>
      </c>
      <c r="D114">
        <v>1</v>
      </c>
      <c r="E114" s="85" t="s">
        <v>96</v>
      </c>
      <c r="F114" t="s">
        <v>97</v>
      </c>
      <c r="G114" s="2" t="s">
        <v>137</v>
      </c>
      <c r="H114" s="52" t="s">
        <v>328</v>
      </c>
      <c r="I114" t="s">
        <v>23</v>
      </c>
      <c r="J114">
        <v>100</v>
      </c>
    </row>
    <row r="115" spans="1:10" x14ac:dyDescent="0.25">
      <c r="A115" s="1">
        <v>44875</v>
      </c>
      <c r="B115" s="49" t="s">
        <v>95</v>
      </c>
      <c r="C115">
        <v>8</v>
      </c>
      <c r="D115">
        <v>1</v>
      </c>
      <c r="E115" s="85" t="s">
        <v>98</v>
      </c>
      <c r="F115" t="s">
        <v>202</v>
      </c>
      <c r="G115" s="2" t="s">
        <v>326</v>
      </c>
      <c r="H115" s="53" t="s">
        <v>324</v>
      </c>
      <c r="I115" t="s">
        <v>99</v>
      </c>
      <c r="J115">
        <v>30</v>
      </c>
    </row>
    <row r="116" spans="1:10" x14ac:dyDescent="0.25">
      <c r="A116" s="1">
        <v>44875</v>
      </c>
      <c r="B116" s="49" t="s">
        <v>95</v>
      </c>
      <c r="C116">
        <v>8</v>
      </c>
      <c r="D116">
        <v>1</v>
      </c>
      <c r="E116" s="85" t="s">
        <v>100</v>
      </c>
      <c r="F116" t="s">
        <v>320</v>
      </c>
      <c r="G116" s="2" t="s">
        <v>154</v>
      </c>
      <c r="H116" s="2" t="s">
        <v>292</v>
      </c>
      <c r="I116" t="s">
        <v>52</v>
      </c>
      <c r="J116">
        <v>5</v>
      </c>
    </row>
    <row r="117" spans="1:10" x14ac:dyDescent="0.25">
      <c r="A117" s="1">
        <v>44875</v>
      </c>
      <c r="B117" s="49" t="s">
        <v>95</v>
      </c>
      <c r="C117">
        <v>8</v>
      </c>
      <c r="D117">
        <v>2</v>
      </c>
      <c r="E117" s="85" t="s">
        <v>101</v>
      </c>
      <c r="F117" t="s">
        <v>97</v>
      </c>
      <c r="G117" s="2" t="s">
        <v>137</v>
      </c>
      <c r="H117" s="52" t="s">
        <v>328</v>
      </c>
      <c r="I117" t="s">
        <v>23</v>
      </c>
      <c r="J117">
        <v>100</v>
      </c>
    </row>
    <row r="118" spans="1:10" x14ac:dyDescent="0.25">
      <c r="A118" s="1">
        <v>44875</v>
      </c>
      <c r="B118" s="49" t="s">
        <v>95</v>
      </c>
      <c r="C118">
        <v>8</v>
      </c>
      <c r="D118">
        <v>2</v>
      </c>
      <c r="E118" s="85" t="s">
        <v>102</v>
      </c>
      <c r="F118" t="s">
        <v>202</v>
      </c>
      <c r="G118" s="2" t="s">
        <v>326</v>
      </c>
      <c r="H118" s="53" t="s">
        <v>324</v>
      </c>
      <c r="I118" t="s">
        <v>99</v>
      </c>
      <c r="J118">
        <v>10</v>
      </c>
    </row>
    <row r="119" spans="1:10" x14ac:dyDescent="0.25">
      <c r="A119" s="1">
        <v>44875</v>
      </c>
      <c r="B119" s="49" t="s">
        <v>95</v>
      </c>
      <c r="C119">
        <v>8</v>
      </c>
      <c r="D119">
        <v>3</v>
      </c>
      <c r="E119">
        <v>6</v>
      </c>
      <c r="F119" t="s">
        <v>97</v>
      </c>
      <c r="G119" s="2" t="s">
        <v>137</v>
      </c>
      <c r="H119" s="52" t="s">
        <v>328</v>
      </c>
      <c r="I119" t="s">
        <v>23</v>
      </c>
      <c r="J119">
        <v>100</v>
      </c>
    </row>
    <row r="120" spans="1:10" x14ac:dyDescent="0.25">
      <c r="A120" s="1">
        <v>44875</v>
      </c>
      <c r="B120" s="49" t="s">
        <v>95</v>
      </c>
      <c r="C120">
        <v>8</v>
      </c>
      <c r="D120">
        <v>4</v>
      </c>
      <c r="E120">
        <v>7</v>
      </c>
      <c r="F120" t="s">
        <v>97</v>
      </c>
      <c r="G120" s="2" t="s">
        <v>137</v>
      </c>
      <c r="H120" s="52" t="s">
        <v>328</v>
      </c>
      <c r="I120" t="s">
        <v>23</v>
      </c>
      <c r="J120">
        <v>100</v>
      </c>
    </row>
    <row r="121" spans="1:10" x14ac:dyDescent="0.25">
      <c r="A121" s="1">
        <v>44875</v>
      </c>
      <c r="B121" s="49" t="s">
        <v>95</v>
      </c>
      <c r="C121">
        <v>8</v>
      </c>
      <c r="D121">
        <v>5</v>
      </c>
      <c r="E121">
        <v>8</v>
      </c>
      <c r="F121" t="s">
        <v>97</v>
      </c>
      <c r="G121" s="2" t="s">
        <v>137</v>
      </c>
      <c r="H121" s="52" t="s">
        <v>328</v>
      </c>
      <c r="I121" t="s">
        <v>23</v>
      </c>
      <c r="J121">
        <v>100</v>
      </c>
    </row>
    <row r="122" spans="1:10" x14ac:dyDescent="0.25">
      <c r="A122" s="1">
        <v>44875</v>
      </c>
      <c r="B122" s="49" t="s">
        <v>95</v>
      </c>
      <c r="C122">
        <v>8</v>
      </c>
      <c r="D122">
        <v>5</v>
      </c>
      <c r="E122">
        <v>9</v>
      </c>
      <c r="F122" t="s">
        <v>320</v>
      </c>
      <c r="G122" s="2" t="s">
        <v>154</v>
      </c>
      <c r="H122" s="2" t="s">
        <v>292</v>
      </c>
      <c r="I122" t="s">
        <v>52</v>
      </c>
      <c r="J122">
        <v>3</v>
      </c>
    </row>
    <row r="123" spans="1:10" x14ac:dyDescent="0.25">
      <c r="A123" s="1">
        <v>44875</v>
      </c>
      <c r="B123" s="49" t="s">
        <v>95</v>
      </c>
      <c r="C123">
        <v>9</v>
      </c>
      <c r="D123">
        <v>1</v>
      </c>
      <c r="E123" s="85">
        <v>1</v>
      </c>
      <c r="F123" t="s">
        <v>320</v>
      </c>
      <c r="G123" s="2" t="s">
        <v>154</v>
      </c>
      <c r="H123" s="2" t="s">
        <v>292</v>
      </c>
      <c r="I123" t="s">
        <v>52</v>
      </c>
      <c r="J123">
        <v>10</v>
      </c>
    </row>
    <row r="124" spans="1:10" x14ac:dyDescent="0.25">
      <c r="A124" s="1">
        <v>44875</v>
      </c>
      <c r="B124" s="49" t="s">
        <v>95</v>
      </c>
      <c r="C124">
        <v>9</v>
      </c>
      <c r="D124">
        <v>1</v>
      </c>
      <c r="E124" s="85">
        <v>2</v>
      </c>
      <c r="F124" t="s">
        <v>97</v>
      </c>
      <c r="G124" s="2" t="s">
        <v>137</v>
      </c>
      <c r="H124" s="52" t="s">
        <v>328</v>
      </c>
      <c r="I124" t="s">
        <v>23</v>
      </c>
      <c r="J124">
        <v>95</v>
      </c>
    </row>
    <row r="125" spans="1:10" x14ac:dyDescent="0.25">
      <c r="A125" s="1">
        <v>44875</v>
      </c>
      <c r="B125" s="49" t="s">
        <v>95</v>
      </c>
      <c r="C125">
        <v>9</v>
      </c>
      <c r="D125">
        <v>1</v>
      </c>
      <c r="E125" s="85" t="s">
        <v>100</v>
      </c>
      <c r="F125" t="s">
        <v>103</v>
      </c>
      <c r="G125" s="2" t="s">
        <v>156</v>
      </c>
      <c r="H125" s="2" t="s">
        <v>207</v>
      </c>
      <c r="I125" t="s">
        <v>104</v>
      </c>
      <c r="J125">
        <v>15</v>
      </c>
    </row>
    <row r="126" spans="1:10" x14ac:dyDescent="0.25">
      <c r="A126" s="1">
        <v>44875</v>
      </c>
      <c r="B126" s="49" t="s">
        <v>95</v>
      </c>
      <c r="C126">
        <v>9</v>
      </c>
      <c r="D126">
        <v>1</v>
      </c>
      <c r="E126" s="85" t="s">
        <v>101</v>
      </c>
      <c r="F126" t="s">
        <v>105</v>
      </c>
      <c r="G126" s="2" t="s">
        <v>155</v>
      </c>
      <c r="H126" s="2" t="s">
        <v>208</v>
      </c>
      <c r="I126" t="s">
        <v>106</v>
      </c>
      <c r="J126">
        <v>35</v>
      </c>
    </row>
    <row r="127" spans="1:10" x14ac:dyDescent="0.25">
      <c r="A127" s="1">
        <v>44875</v>
      </c>
      <c r="B127" s="49" t="s">
        <v>95</v>
      </c>
      <c r="C127">
        <v>9</v>
      </c>
      <c r="D127">
        <v>1</v>
      </c>
      <c r="E127" s="85" t="s">
        <v>102</v>
      </c>
      <c r="F127" t="s">
        <v>202</v>
      </c>
      <c r="G127" s="2" t="s">
        <v>326</v>
      </c>
      <c r="H127" s="53" t="s">
        <v>324</v>
      </c>
      <c r="I127" t="s">
        <v>99</v>
      </c>
      <c r="J127">
        <v>30</v>
      </c>
    </row>
    <row r="128" spans="1:10" x14ac:dyDescent="0.25">
      <c r="A128" s="1">
        <v>44875</v>
      </c>
      <c r="B128" s="49" t="s">
        <v>95</v>
      </c>
      <c r="C128">
        <v>9</v>
      </c>
      <c r="D128">
        <v>3</v>
      </c>
      <c r="E128" s="85" t="s">
        <v>107</v>
      </c>
      <c r="F128" t="s">
        <v>105</v>
      </c>
      <c r="G128" s="2" t="s">
        <v>155</v>
      </c>
      <c r="H128" s="2" t="s">
        <v>208</v>
      </c>
      <c r="I128" t="s">
        <v>106</v>
      </c>
      <c r="J128">
        <v>50</v>
      </c>
    </row>
    <row r="129" spans="1:10" x14ac:dyDescent="0.25">
      <c r="A129" s="1">
        <v>44875</v>
      </c>
      <c r="B129" s="49" t="s">
        <v>95</v>
      </c>
      <c r="C129">
        <v>9</v>
      </c>
      <c r="D129">
        <v>3</v>
      </c>
      <c r="E129" s="85" t="s">
        <v>108</v>
      </c>
      <c r="F129" t="s">
        <v>202</v>
      </c>
      <c r="G129" s="2" t="s">
        <v>326</v>
      </c>
      <c r="H129" s="53" t="s">
        <v>324</v>
      </c>
      <c r="I129" t="s">
        <v>99</v>
      </c>
      <c r="J129">
        <v>12</v>
      </c>
    </row>
    <row r="130" spans="1:10" x14ac:dyDescent="0.25">
      <c r="A130" s="1">
        <v>44875</v>
      </c>
      <c r="B130" s="49" t="s">
        <v>95</v>
      </c>
      <c r="C130">
        <v>9</v>
      </c>
      <c r="D130">
        <v>3</v>
      </c>
      <c r="E130" s="85" t="s">
        <v>109</v>
      </c>
      <c r="F130" t="s">
        <v>320</v>
      </c>
      <c r="G130" s="2" t="s">
        <v>154</v>
      </c>
      <c r="H130" s="2" t="s">
        <v>292</v>
      </c>
      <c r="I130" t="s">
        <v>52</v>
      </c>
      <c r="J130">
        <v>20</v>
      </c>
    </row>
    <row r="131" spans="1:10" x14ac:dyDescent="0.25">
      <c r="A131" s="1">
        <v>44875</v>
      </c>
      <c r="B131" s="49" t="s">
        <v>95</v>
      </c>
      <c r="C131">
        <v>9</v>
      </c>
      <c r="D131">
        <v>3</v>
      </c>
      <c r="E131">
        <v>9</v>
      </c>
      <c r="F131" t="s">
        <v>97</v>
      </c>
      <c r="G131" s="2" t="s">
        <v>137</v>
      </c>
      <c r="H131" s="52" t="s">
        <v>328</v>
      </c>
      <c r="I131" t="s">
        <v>23</v>
      </c>
      <c r="J131">
        <v>10</v>
      </c>
    </row>
    <row r="132" spans="1:10" x14ac:dyDescent="0.25">
      <c r="A132" s="1">
        <v>44875</v>
      </c>
      <c r="B132" s="49" t="s">
        <v>95</v>
      </c>
      <c r="C132">
        <v>9</v>
      </c>
      <c r="D132">
        <v>3</v>
      </c>
      <c r="E132">
        <v>10</v>
      </c>
      <c r="F132" t="s">
        <v>110</v>
      </c>
      <c r="G132" s="2" t="s">
        <v>157</v>
      </c>
      <c r="H132" s="2" t="s">
        <v>209</v>
      </c>
      <c r="I132" t="s">
        <v>111</v>
      </c>
      <c r="J132">
        <v>10</v>
      </c>
    </row>
    <row r="133" spans="1:10" x14ac:dyDescent="0.25">
      <c r="A133" s="1">
        <v>44875</v>
      </c>
      <c r="B133" s="49" t="s">
        <v>95</v>
      </c>
      <c r="C133">
        <v>9</v>
      </c>
      <c r="D133">
        <v>4</v>
      </c>
      <c r="E133">
        <v>11</v>
      </c>
      <c r="F133" t="s">
        <v>105</v>
      </c>
      <c r="G133" s="2" t="s">
        <v>155</v>
      </c>
      <c r="H133" s="2" t="s">
        <v>208</v>
      </c>
      <c r="I133" t="s">
        <v>106</v>
      </c>
      <c r="J133">
        <v>60</v>
      </c>
    </row>
    <row r="134" spans="1:10" x14ac:dyDescent="0.25">
      <c r="A134" s="1">
        <v>44875</v>
      </c>
      <c r="B134" s="49" t="s">
        <v>95</v>
      </c>
      <c r="C134">
        <v>9</v>
      </c>
      <c r="D134">
        <v>4</v>
      </c>
      <c r="E134">
        <v>12</v>
      </c>
      <c r="F134" t="s">
        <v>149</v>
      </c>
      <c r="G134" s="2" t="s">
        <v>154</v>
      </c>
      <c r="H134" s="2" t="s">
        <v>210</v>
      </c>
      <c r="I134" t="s">
        <v>52</v>
      </c>
      <c r="J134">
        <v>30</v>
      </c>
    </row>
    <row r="135" spans="1:10" x14ac:dyDescent="0.25">
      <c r="A135" s="1">
        <v>44875</v>
      </c>
      <c r="B135" s="49" t="s">
        <v>95</v>
      </c>
      <c r="C135">
        <v>9</v>
      </c>
      <c r="D135">
        <v>4</v>
      </c>
      <c r="E135">
        <v>13</v>
      </c>
      <c r="F135" t="s">
        <v>110</v>
      </c>
      <c r="G135" s="2" t="s">
        <v>157</v>
      </c>
      <c r="H135" s="2" t="s">
        <v>209</v>
      </c>
      <c r="I135" t="s">
        <v>111</v>
      </c>
      <c r="J135">
        <v>10</v>
      </c>
    </row>
    <row r="136" spans="1:10" x14ac:dyDescent="0.25">
      <c r="A136" s="1">
        <v>44875</v>
      </c>
      <c r="B136" s="49" t="s">
        <v>95</v>
      </c>
      <c r="C136">
        <v>9</v>
      </c>
      <c r="D136">
        <v>4</v>
      </c>
      <c r="E136">
        <v>14</v>
      </c>
      <c r="F136" t="s">
        <v>97</v>
      </c>
      <c r="G136" s="2" t="s">
        <v>137</v>
      </c>
      <c r="H136" s="52" t="s">
        <v>328</v>
      </c>
      <c r="I136" t="s">
        <v>23</v>
      </c>
      <c r="J136">
        <v>40</v>
      </c>
    </row>
    <row r="137" spans="1:10" x14ac:dyDescent="0.25">
      <c r="A137" s="1">
        <v>44875</v>
      </c>
      <c r="B137" s="49" t="s">
        <v>95</v>
      </c>
      <c r="C137">
        <v>9</v>
      </c>
      <c r="D137">
        <v>5</v>
      </c>
      <c r="E137">
        <v>15</v>
      </c>
      <c r="F137" t="s">
        <v>97</v>
      </c>
      <c r="G137" s="2" t="s">
        <v>137</v>
      </c>
      <c r="H137" s="52" t="s">
        <v>328</v>
      </c>
      <c r="I137" t="s">
        <v>23</v>
      </c>
      <c r="J137">
        <v>15</v>
      </c>
    </row>
    <row r="138" spans="1:10" x14ac:dyDescent="0.25">
      <c r="A138" s="1">
        <v>44875</v>
      </c>
      <c r="B138" s="49" t="s">
        <v>95</v>
      </c>
      <c r="C138">
        <v>9</v>
      </c>
      <c r="D138">
        <v>5</v>
      </c>
      <c r="E138">
        <v>16</v>
      </c>
      <c r="F138" t="s">
        <v>105</v>
      </c>
      <c r="G138" s="2" t="s">
        <v>155</v>
      </c>
      <c r="H138" s="2" t="s">
        <v>208</v>
      </c>
      <c r="I138" t="s">
        <v>106</v>
      </c>
      <c r="J138">
        <v>85</v>
      </c>
    </row>
    <row r="139" spans="1:10" x14ac:dyDescent="0.25">
      <c r="A139" s="1">
        <v>44875</v>
      </c>
      <c r="B139" s="49" t="s">
        <v>95</v>
      </c>
      <c r="C139">
        <v>9</v>
      </c>
      <c r="D139">
        <v>5</v>
      </c>
      <c r="E139">
        <v>17</v>
      </c>
      <c r="F139" t="s">
        <v>110</v>
      </c>
      <c r="G139" s="2" t="s">
        <v>157</v>
      </c>
      <c r="H139" s="2" t="s">
        <v>209</v>
      </c>
      <c r="I139" t="s">
        <v>111</v>
      </c>
      <c r="J139">
        <v>30</v>
      </c>
    </row>
    <row r="140" spans="1:10" x14ac:dyDescent="0.25">
      <c r="A140" s="1">
        <v>44875</v>
      </c>
      <c r="B140" s="49" t="s">
        <v>95</v>
      </c>
      <c r="C140">
        <v>9</v>
      </c>
      <c r="D140">
        <v>5</v>
      </c>
      <c r="E140">
        <v>18</v>
      </c>
      <c r="F140" t="s">
        <v>149</v>
      </c>
      <c r="G140" s="2" t="s">
        <v>154</v>
      </c>
      <c r="H140" s="2" t="s">
        <v>210</v>
      </c>
      <c r="I140" t="s">
        <v>52</v>
      </c>
      <c r="J140">
        <v>12</v>
      </c>
    </row>
    <row r="141" spans="1:10" x14ac:dyDescent="0.25">
      <c r="A141" s="1">
        <v>44875</v>
      </c>
      <c r="B141" s="49" t="s">
        <v>95</v>
      </c>
      <c r="C141">
        <v>9</v>
      </c>
      <c r="D141">
        <v>5</v>
      </c>
      <c r="E141">
        <v>19</v>
      </c>
      <c r="F141" t="s">
        <v>320</v>
      </c>
      <c r="G141" s="2" t="s">
        <v>154</v>
      </c>
      <c r="H141" s="2" t="s">
        <v>292</v>
      </c>
      <c r="I141" t="s">
        <v>52</v>
      </c>
      <c r="J141">
        <v>12</v>
      </c>
    </row>
    <row r="142" spans="1:10" x14ac:dyDescent="0.25">
      <c r="A142" s="1">
        <v>44875</v>
      </c>
      <c r="B142" s="49" t="s">
        <v>95</v>
      </c>
      <c r="C142">
        <v>10</v>
      </c>
      <c r="D142">
        <v>1</v>
      </c>
      <c r="E142">
        <v>1</v>
      </c>
      <c r="F142" t="s">
        <v>320</v>
      </c>
      <c r="G142" s="2" t="s">
        <v>154</v>
      </c>
      <c r="H142" s="2" t="s">
        <v>292</v>
      </c>
      <c r="I142" t="s">
        <v>52</v>
      </c>
      <c r="J142">
        <v>23</v>
      </c>
    </row>
    <row r="143" spans="1:10" x14ac:dyDescent="0.25">
      <c r="A143" s="1">
        <v>44875</v>
      </c>
      <c r="B143" s="49" t="s">
        <v>95</v>
      </c>
      <c r="C143">
        <v>10</v>
      </c>
      <c r="D143">
        <v>1</v>
      </c>
      <c r="E143">
        <v>2</v>
      </c>
      <c r="F143" t="s">
        <v>103</v>
      </c>
      <c r="G143" s="2" t="s">
        <v>156</v>
      </c>
      <c r="H143" s="2" t="s">
        <v>207</v>
      </c>
      <c r="I143" t="s">
        <v>104</v>
      </c>
      <c r="J143">
        <v>70</v>
      </c>
    </row>
    <row r="144" spans="1:10" x14ac:dyDescent="0.25">
      <c r="A144" s="1">
        <v>44875</v>
      </c>
      <c r="B144" s="49" t="s">
        <v>95</v>
      </c>
      <c r="C144">
        <v>10</v>
      </c>
      <c r="D144">
        <v>1</v>
      </c>
      <c r="E144">
        <v>3</v>
      </c>
      <c r="F144" t="s">
        <v>202</v>
      </c>
      <c r="G144" s="2" t="s">
        <v>326</v>
      </c>
      <c r="H144" s="53" t="s">
        <v>324</v>
      </c>
      <c r="I144" t="s">
        <v>99</v>
      </c>
      <c r="J144">
        <v>10</v>
      </c>
    </row>
    <row r="145" spans="1:10" x14ac:dyDescent="0.25">
      <c r="A145" s="1">
        <v>44875</v>
      </c>
      <c r="B145" s="49" t="s">
        <v>95</v>
      </c>
      <c r="C145">
        <v>10</v>
      </c>
      <c r="D145">
        <v>2</v>
      </c>
      <c r="E145">
        <v>4</v>
      </c>
      <c r="F145" t="s">
        <v>103</v>
      </c>
      <c r="G145" s="2" t="s">
        <v>156</v>
      </c>
      <c r="H145" s="2" t="s">
        <v>207</v>
      </c>
      <c r="I145" t="s">
        <v>104</v>
      </c>
      <c r="J145">
        <v>100</v>
      </c>
    </row>
    <row r="146" spans="1:10" x14ac:dyDescent="0.25">
      <c r="A146" s="1">
        <v>44875</v>
      </c>
      <c r="B146" s="49" t="s">
        <v>95</v>
      </c>
      <c r="C146">
        <v>10</v>
      </c>
      <c r="D146">
        <v>3</v>
      </c>
      <c r="E146">
        <v>5</v>
      </c>
      <c r="F146" t="s">
        <v>103</v>
      </c>
      <c r="G146" s="2" t="s">
        <v>156</v>
      </c>
      <c r="H146" s="2" t="s">
        <v>207</v>
      </c>
      <c r="I146" t="s">
        <v>104</v>
      </c>
      <c r="J146">
        <v>100</v>
      </c>
    </row>
    <row r="147" spans="1:10" x14ac:dyDescent="0.25">
      <c r="A147" s="1">
        <v>44875</v>
      </c>
      <c r="B147" s="49" t="s">
        <v>95</v>
      </c>
      <c r="C147">
        <v>10</v>
      </c>
      <c r="D147">
        <v>3</v>
      </c>
      <c r="E147">
        <v>6</v>
      </c>
      <c r="F147" t="s">
        <v>202</v>
      </c>
      <c r="G147" s="2" t="s">
        <v>326</v>
      </c>
      <c r="H147" s="53" t="s">
        <v>324</v>
      </c>
      <c r="I147" t="s">
        <v>99</v>
      </c>
      <c r="J147">
        <v>20</v>
      </c>
    </row>
    <row r="148" spans="1:10" x14ac:dyDescent="0.25">
      <c r="A148" s="1">
        <v>44875</v>
      </c>
      <c r="B148" s="49" t="s">
        <v>95</v>
      </c>
      <c r="C148">
        <v>10</v>
      </c>
      <c r="D148">
        <v>4</v>
      </c>
      <c r="E148">
        <v>7</v>
      </c>
      <c r="F148" t="s">
        <v>103</v>
      </c>
      <c r="G148" s="2" t="s">
        <v>156</v>
      </c>
      <c r="H148" s="2" t="s">
        <v>207</v>
      </c>
      <c r="I148" t="s">
        <v>104</v>
      </c>
      <c r="J148">
        <v>5</v>
      </c>
    </row>
    <row r="149" spans="1:10" x14ac:dyDescent="0.25">
      <c r="A149" s="1">
        <v>44875</v>
      </c>
      <c r="B149" s="49" t="s">
        <v>95</v>
      </c>
      <c r="C149">
        <v>10</v>
      </c>
      <c r="D149">
        <v>4</v>
      </c>
      <c r="E149">
        <v>8</v>
      </c>
      <c r="F149" t="s">
        <v>105</v>
      </c>
      <c r="G149" s="2" t="s">
        <v>155</v>
      </c>
      <c r="H149" s="2" t="s">
        <v>208</v>
      </c>
      <c r="I149" t="s">
        <v>106</v>
      </c>
      <c r="J149">
        <v>25</v>
      </c>
    </row>
    <row r="150" spans="1:10" x14ac:dyDescent="0.25">
      <c r="A150" s="1">
        <v>44875</v>
      </c>
      <c r="B150" s="49" t="s">
        <v>95</v>
      </c>
      <c r="C150">
        <v>10</v>
      </c>
      <c r="D150">
        <v>4</v>
      </c>
      <c r="E150">
        <v>9</v>
      </c>
      <c r="F150" t="s">
        <v>97</v>
      </c>
      <c r="G150" s="2" t="s">
        <v>137</v>
      </c>
      <c r="H150" s="52" t="s">
        <v>328</v>
      </c>
      <c r="I150" t="s">
        <v>23</v>
      </c>
      <c r="J150">
        <v>100</v>
      </c>
    </row>
    <row r="151" spans="1:10" x14ac:dyDescent="0.25">
      <c r="A151" s="1">
        <v>44875</v>
      </c>
      <c r="B151" s="49" t="s">
        <v>95</v>
      </c>
      <c r="C151">
        <v>10</v>
      </c>
      <c r="D151">
        <v>4</v>
      </c>
      <c r="E151">
        <v>10</v>
      </c>
      <c r="F151" t="s">
        <v>202</v>
      </c>
      <c r="G151" s="2" t="s">
        <v>326</v>
      </c>
      <c r="H151" s="53" t="s">
        <v>324</v>
      </c>
      <c r="I151" t="s">
        <v>99</v>
      </c>
      <c r="J151">
        <v>12</v>
      </c>
    </row>
    <row r="152" spans="1:10" x14ac:dyDescent="0.25">
      <c r="A152" s="1">
        <v>44875</v>
      </c>
      <c r="B152" s="49" t="s">
        <v>95</v>
      </c>
      <c r="C152">
        <v>10</v>
      </c>
      <c r="D152">
        <v>5</v>
      </c>
      <c r="E152">
        <v>11</v>
      </c>
      <c r="F152" t="s">
        <v>97</v>
      </c>
      <c r="G152" s="2" t="s">
        <v>137</v>
      </c>
      <c r="H152" s="52" t="s">
        <v>328</v>
      </c>
      <c r="I152" t="s">
        <v>23</v>
      </c>
      <c r="J152">
        <v>100</v>
      </c>
    </row>
    <row r="153" spans="1:10" x14ac:dyDescent="0.25">
      <c r="A153" s="1">
        <v>44875</v>
      </c>
      <c r="B153" s="49" t="s">
        <v>95</v>
      </c>
      <c r="C153">
        <v>10</v>
      </c>
      <c r="D153">
        <v>5</v>
      </c>
      <c r="E153">
        <v>12</v>
      </c>
      <c r="F153" t="s">
        <v>320</v>
      </c>
      <c r="G153" s="2" t="s">
        <v>154</v>
      </c>
      <c r="H153" s="2" t="s">
        <v>292</v>
      </c>
      <c r="I153" t="s">
        <v>52</v>
      </c>
      <c r="J153">
        <v>3</v>
      </c>
    </row>
    <row r="154" spans="1:10" x14ac:dyDescent="0.25">
      <c r="A154" s="1">
        <v>44875</v>
      </c>
      <c r="B154" s="49" t="s">
        <v>95</v>
      </c>
      <c r="C154">
        <v>11</v>
      </c>
      <c r="D154">
        <v>1</v>
      </c>
      <c r="E154">
        <v>1</v>
      </c>
      <c r="F154" t="s">
        <v>97</v>
      </c>
      <c r="G154" s="2" t="s">
        <v>137</v>
      </c>
      <c r="H154" s="52" t="s">
        <v>328</v>
      </c>
      <c r="I154" t="s">
        <v>23</v>
      </c>
      <c r="J154">
        <v>100</v>
      </c>
    </row>
    <row r="155" spans="1:10" x14ac:dyDescent="0.25">
      <c r="A155" s="1">
        <v>44875</v>
      </c>
      <c r="B155" s="49" t="s">
        <v>95</v>
      </c>
      <c r="C155">
        <v>11</v>
      </c>
      <c r="D155">
        <v>1</v>
      </c>
      <c r="E155">
        <v>2</v>
      </c>
      <c r="F155" t="s">
        <v>97</v>
      </c>
      <c r="G155" s="2" t="s">
        <v>137</v>
      </c>
      <c r="H155" s="52" t="s">
        <v>328</v>
      </c>
      <c r="I155" t="s">
        <v>23</v>
      </c>
      <c r="J155">
        <v>100</v>
      </c>
    </row>
    <row r="156" spans="1:10" x14ac:dyDescent="0.25">
      <c r="A156" s="1">
        <v>44875</v>
      </c>
      <c r="B156" s="49" t="s">
        <v>95</v>
      </c>
      <c r="C156">
        <v>11</v>
      </c>
      <c r="D156">
        <v>1</v>
      </c>
      <c r="E156">
        <v>3</v>
      </c>
      <c r="F156" t="s">
        <v>202</v>
      </c>
      <c r="G156" s="2" t="s">
        <v>326</v>
      </c>
      <c r="H156" s="53" t="s">
        <v>324</v>
      </c>
      <c r="I156" t="s">
        <v>99</v>
      </c>
      <c r="J156">
        <v>40</v>
      </c>
    </row>
    <row r="157" spans="1:10" x14ac:dyDescent="0.25">
      <c r="A157" s="1">
        <v>44875</v>
      </c>
      <c r="B157" s="49" t="s">
        <v>95</v>
      </c>
      <c r="C157">
        <v>11</v>
      </c>
      <c r="D157">
        <v>1</v>
      </c>
      <c r="E157">
        <v>4</v>
      </c>
      <c r="F157" t="s">
        <v>103</v>
      </c>
      <c r="G157" s="2" t="s">
        <v>156</v>
      </c>
      <c r="H157" s="2" t="s">
        <v>207</v>
      </c>
      <c r="I157" t="s">
        <v>104</v>
      </c>
      <c r="J157">
        <v>10</v>
      </c>
    </row>
    <row r="158" spans="1:10" x14ac:dyDescent="0.25">
      <c r="A158" s="1">
        <v>44875</v>
      </c>
      <c r="B158" s="49" t="s">
        <v>95</v>
      </c>
      <c r="C158">
        <v>11</v>
      </c>
      <c r="D158">
        <v>1</v>
      </c>
      <c r="E158">
        <v>5</v>
      </c>
      <c r="F158" t="s">
        <v>112</v>
      </c>
      <c r="G158" s="2" t="s">
        <v>145</v>
      </c>
      <c r="H158" s="2" t="s">
        <v>193</v>
      </c>
      <c r="I158" t="s">
        <v>23</v>
      </c>
      <c r="J158">
        <v>2</v>
      </c>
    </row>
    <row r="159" spans="1:10" x14ac:dyDescent="0.25">
      <c r="A159" s="1">
        <v>44875</v>
      </c>
      <c r="B159" s="49" t="s">
        <v>95</v>
      </c>
      <c r="C159">
        <v>11</v>
      </c>
      <c r="D159">
        <v>2</v>
      </c>
      <c r="E159">
        <v>6</v>
      </c>
      <c r="F159" t="s">
        <v>320</v>
      </c>
      <c r="G159" s="2" t="s">
        <v>154</v>
      </c>
      <c r="H159" s="2" t="s">
        <v>292</v>
      </c>
      <c r="I159" t="s">
        <v>52</v>
      </c>
      <c r="J159">
        <v>25</v>
      </c>
    </row>
    <row r="160" spans="1:10" x14ac:dyDescent="0.25">
      <c r="A160" s="1">
        <v>44875</v>
      </c>
      <c r="B160" s="49" t="s">
        <v>95</v>
      </c>
      <c r="C160">
        <v>11</v>
      </c>
      <c r="D160">
        <v>2</v>
      </c>
      <c r="E160">
        <v>7</v>
      </c>
      <c r="F160" t="s">
        <v>97</v>
      </c>
      <c r="G160" s="2" t="s">
        <v>137</v>
      </c>
      <c r="H160" s="52" t="s">
        <v>328</v>
      </c>
      <c r="I160" t="s">
        <v>23</v>
      </c>
      <c r="J160">
        <v>70</v>
      </c>
    </row>
    <row r="161" spans="1:10" x14ac:dyDescent="0.25">
      <c r="A161" s="1">
        <v>44875</v>
      </c>
      <c r="B161" s="49" t="s">
        <v>95</v>
      </c>
      <c r="C161">
        <v>11</v>
      </c>
      <c r="D161">
        <v>3</v>
      </c>
      <c r="E161">
        <v>8</v>
      </c>
      <c r="F161" t="s">
        <v>103</v>
      </c>
      <c r="G161" s="2" t="s">
        <v>156</v>
      </c>
      <c r="H161" s="2" t="s">
        <v>207</v>
      </c>
      <c r="I161" t="s">
        <v>104</v>
      </c>
      <c r="J161">
        <v>20</v>
      </c>
    </row>
    <row r="162" spans="1:10" x14ac:dyDescent="0.25">
      <c r="A162" s="1">
        <v>44875</v>
      </c>
      <c r="B162" s="49" t="s">
        <v>95</v>
      </c>
      <c r="C162">
        <v>11</v>
      </c>
      <c r="D162">
        <v>3</v>
      </c>
      <c r="E162">
        <v>9</v>
      </c>
      <c r="F162" t="s">
        <v>97</v>
      </c>
      <c r="G162" s="2" t="s">
        <v>137</v>
      </c>
      <c r="H162" s="52" t="s">
        <v>328</v>
      </c>
      <c r="I162" t="s">
        <v>23</v>
      </c>
      <c r="J162">
        <v>100</v>
      </c>
    </row>
    <row r="163" spans="1:10" x14ac:dyDescent="0.25">
      <c r="A163" s="1">
        <v>44875</v>
      </c>
      <c r="B163" s="49" t="s">
        <v>95</v>
      </c>
      <c r="C163">
        <v>11</v>
      </c>
      <c r="D163">
        <v>3</v>
      </c>
      <c r="E163">
        <v>10</v>
      </c>
      <c r="F163" t="s">
        <v>202</v>
      </c>
      <c r="G163" s="2" t="s">
        <v>326</v>
      </c>
      <c r="H163" s="53" t="s">
        <v>324</v>
      </c>
      <c r="I163" t="s">
        <v>99</v>
      </c>
      <c r="J163">
        <v>10</v>
      </c>
    </row>
    <row r="164" spans="1:10" x14ac:dyDescent="0.25">
      <c r="A164" s="1">
        <v>44875</v>
      </c>
      <c r="B164" s="49" t="s">
        <v>95</v>
      </c>
      <c r="C164">
        <v>11</v>
      </c>
      <c r="D164">
        <v>4</v>
      </c>
      <c r="E164">
        <v>11</v>
      </c>
      <c r="F164" t="s">
        <v>320</v>
      </c>
      <c r="G164" s="2" t="s">
        <v>154</v>
      </c>
      <c r="H164" s="2" t="s">
        <v>292</v>
      </c>
      <c r="I164" t="s">
        <v>52</v>
      </c>
      <c r="J164">
        <v>35</v>
      </c>
    </row>
    <row r="165" spans="1:10" x14ac:dyDescent="0.25">
      <c r="A165" s="1">
        <v>44875</v>
      </c>
      <c r="B165" s="49" t="s">
        <v>95</v>
      </c>
      <c r="C165">
        <v>11</v>
      </c>
      <c r="D165">
        <v>4</v>
      </c>
      <c r="E165">
        <v>12</v>
      </c>
      <c r="F165" t="s">
        <v>97</v>
      </c>
      <c r="G165" s="2" t="s">
        <v>137</v>
      </c>
      <c r="H165" s="52" t="s">
        <v>328</v>
      </c>
      <c r="I165" t="s">
        <v>23</v>
      </c>
      <c r="J165">
        <v>100</v>
      </c>
    </row>
    <row r="166" spans="1:10" x14ac:dyDescent="0.25">
      <c r="A166" s="1">
        <v>44875</v>
      </c>
      <c r="B166" s="49" t="s">
        <v>95</v>
      </c>
      <c r="C166">
        <v>11</v>
      </c>
      <c r="D166">
        <v>4</v>
      </c>
      <c r="E166">
        <v>13</v>
      </c>
      <c r="F166" t="s">
        <v>202</v>
      </c>
      <c r="G166" s="2" t="s">
        <v>326</v>
      </c>
      <c r="H166" s="53" t="s">
        <v>324</v>
      </c>
      <c r="I166" t="s">
        <v>99</v>
      </c>
      <c r="J166">
        <v>30</v>
      </c>
    </row>
    <row r="167" spans="1:10" x14ac:dyDescent="0.25">
      <c r="A167" s="1">
        <v>44875</v>
      </c>
      <c r="B167" s="49" t="s">
        <v>95</v>
      </c>
      <c r="C167">
        <v>11</v>
      </c>
      <c r="D167">
        <v>5</v>
      </c>
      <c r="E167">
        <v>14</v>
      </c>
      <c r="F167" t="s">
        <v>320</v>
      </c>
      <c r="G167" s="2" t="s">
        <v>154</v>
      </c>
      <c r="H167" s="2" t="s">
        <v>292</v>
      </c>
      <c r="I167" t="s">
        <v>52</v>
      </c>
      <c r="J167">
        <v>90</v>
      </c>
    </row>
    <row r="168" spans="1:10" x14ac:dyDescent="0.25">
      <c r="A168" s="1">
        <v>44875</v>
      </c>
      <c r="B168" s="49" t="s">
        <v>95</v>
      </c>
      <c r="C168">
        <v>11</v>
      </c>
      <c r="D168">
        <v>5</v>
      </c>
      <c r="E168">
        <v>15</v>
      </c>
      <c r="F168" t="s">
        <v>97</v>
      </c>
      <c r="G168" s="2" t="s">
        <v>137</v>
      </c>
      <c r="H168" s="52" t="s">
        <v>328</v>
      </c>
      <c r="I168" t="s">
        <v>23</v>
      </c>
      <c r="J168">
        <v>30</v>
      </c>
    </row>
    <row r="169" spans="1:10" x14ac:dyDescent="0.25">
      <c r="A169" s="1">
        <v>44875</v>
      </c>
      <c r="B169" s="50" t="s">
        <v>95</v>
      </c>
      <c r="C169">
        <v>11</v>
      </c>
      <c r="D169">
        <v>5</v>
      </c>
      <c r="E169">
        <v>16</v>
      </c>
      <c r="F169" t="s">
        <v>105</v>
      </c>
      <c r="G169" s="2" t="s">
        <v>155</v>
      </c>
      <c r="H169" s="2" t="s">
        <v>208</v>
      </c>
      <c r="I169" t="s">
        <v>106</v>
      </c>
      <c r="J169">
        <v>40</v>
      </c>
    </row>
    <row r="170" spans="1:10" x14ac:dyDescent="0.25">
      <c r="A170" s="1">
        <v>44876</v>
      </c>
      <c r="B170" s="49" t="s">
        <v>113</v>
      </c>
      <c r="C170">
        <v>12</v>
      </c>
      <c r="D170">
        <v>1</v>
      </c>
      <c r="E170">
        <v>1</v>
      </c>
      <c r="F170" t="s">
        <v>97</v>
      </c>
      <c r="G170" s="2" t="s">
        <v>137</v>
      </c>
      <c r="H170" s="52" t="s">
        <v>328</v>
      </c>
      <c r="I170" t="s">
        <v>23</v>
      </c>
      <c r="J170">
        <v>100</v>
      </c>
    </row>
    <row r="171" spans="1:10" x14ac:dyDescent="0.25">
      <c r="A171" s="1">
        <v>44876</v>
      </c>
      <c r="B171" s="49" t="s">
        <v>113</v>
      </c>
      <c r="C171">
        <v>12</v>
      </c>
      <c r="D171">
        <v>1</v>
      </c>
      <c r="E171">
        <v>2</v>
      </c>
      <c r="F171" t="s">
        <v>320</v>
      </c>
      <c r="G171" s="2" t="s">
        <v>278</v>
      </c>
      <c r="H171" s="2" t="s">
        <v>292</v>
      </c>
      <c r="I171" t="s">
        <v>52</v>
      </c>
      <c r="J171">
        <v>50</v>
      </c>
    </row>
    <row r="172" spans="1:10" x14ac:dyDescent="0.25">
      <c r="A172" s="1">
        <v>44876</v>
      </c>
      <c r="B172" s="49" t="s">
        <v>113</v>
      </c>
      <c r="C172">
        <v>12</v>
      </c>
      <c r="D172">
        <v>1</v>
      </c>
      <c r="E172">
        <v>3</v>
      </c>
      <c r="F172" t="s">
        <v>202</v>
      </c>
      <c r="G172" s="2" t="s">
        <v>326</v>
      </c>
      <c r="H172" s="53" t="s">
        <v>324</v>
      </c>
      <c r="I172" t="s">
        <v>99</v>
      </c>
      <c r="J172">
        <v>15</v>
      </c>
    </row>
    <row r="173" spans="1:10" x14ac:dyDescent="0.25">
      <c r="A173" s="1">
        <v>44876</v>
      </c>
      <c r="B173" s="49" t="s">
        <v>113</v>
      </c>
      <c r="C173">
        <v>12</v>
      </c>
      <c r="D173">
        <v>1</v>
      </c>
      <c r="E173">
        <v>4</v>
      </c>
      <c r="F173" t="s">
        <v>105</v>
      </c>
      <c r="G173" s="2" t="s">
        <v>155</v>
      </c>
      <c r="H173" s="2" t="s">
        <v>208</v>
      </c>
      <c r="I173" t="s">
        <v>106</v>
      </c>
      <c r="J173">
        <v>30</v>
      </c>
    </row>
    <row r="174" spans="1:10" x14ac:dyDescent="0.25">
      <c r="A174" s="1">
        <v>44876</v>
      </c>
      <c r="B174" s="49" t="s">
        <v>113</v>
      </c>
      <c r="C174">
        <v>12</v>
      </c>
      <c r="D174">
        <v>1</v>
      </c>
      <c r="E174">
        <v>5</v>
      </c>
      <c r="F174" t="s">
        <v>103</v>
      </c>
      <c r="G174" s="2" t="s">
        <v>281</v>
      </c>
      <c r="H174" s="2" t="s">
        <v>207</v>
      </c>
      <c r="I174" t="s">
        <v>104</v>
      </c>
      <c r="J174">
        <v>30</v>
      </c>
    </row>
    <row r="175" spans="1:10" x14ac:dyDescent="0.25">
      <c r="A175" s="1">
        <v>44876</v>
      </c>
      <c r="B175" s="49" t="s">
        <v>113</v>
      </c>
      <c r="C175">
        <v>12</v>
      </c>
      <c r="D175">
        <v>2</v>
      </c>
      <c r="E175">
        <v>6</v>
      </c>
      <c r="F175" t="s">
        <v>103</v>
      </c>
      <c r="G175" s="2" t="s">
        <v>281</v>
      </c>
      <c r="H175" s="2" t="s">
        <v>207</v>
      </c>
      <c r="I175" t="s">
        <v>104</v>
      </c>
      <c r="J175">
        <v>30</v>
      </c>
    </row>
    <row r="176" spans="1:10" x14ac:dyDescent="0.25">
      <c r="A176" s="1">
        <v>44876</v>
      </c>
      <c r="B176" s="49" t="s">
        <v>113</v>
      </c>
      <c r="C176">
        <v>12</v>
      </c>
      <c r="D176">
        <v>2</v>
      </c>
      <c r="E176">
        <v>7</v>
      </c>
      <c r="F176" t="s">
        <v>105</v>
      </c>
      <c r="G176" s="2" t="s">
        <v>155</v>
      </c>
      <c r="H176" s="2" t="s">
        <v>208</v>
      </c>
      <c r="I176" t="s">
        <v>106</v>
      </c>
      <c r="J176">
        <v>70</v>
      </c>
    </row>
    <row r="177" spans="1:10" x14ac:dyDescent="0.25">
      <c r="A177" s="1">
        <v>44876</v>
      </c>
      <c r="B177" s="49" t="s">
        <v>113</v>
      </c>
      <c r="C177">
        <v>12</v>
      </c>
      <c r="D177">
        <v>2</v>
      </c>
      <c r="E177">
        <v>8</v>
      </c>
      <c r="F177" t="s">
        <v>97</v>
      </c>
      <c r="G177" s="2" t="s">
        <v>137</v>
      </c>
      <c r="H177" s="52" t="s">
        <v>328</v>
      </c>
      <c r="I177" t="s">
        <v>23</v>
      </c>
      <c r="J177">
        <v>80</v>
      </c>
    </row>
    <row r="178" spans="1:10" x14ac:dyDescent="0.25">
      <c r="A178" s="1">
        <v>44876</v>
      </c>
      <c r="B178" s="49" t="s">
        <v>113</v>
      </c>
      <c r="C178">
        <v>12</v>
      </c>
      <c r="D178">
        <v>2</v>
      </c>
      <c r="E178">
        <v>9</v>
      </c>
      <c r="F178" t="s">
        <v>202</v>
      </c>
      <c r="G178" s="2" t="s">
        <v>326</v>
      </c>
      <c r="H178" s="53" t="s">
        <v>324</v>
      </c>
      <c r="I178" t="s">
        <v>99</v>
      </c>
      <c r="J178">
        <v>10</v>
      </c>
    </row>
    <row r="179" spans="1:10" x14ac:dyDescent="0.25">
      <c r="A179" s="1">
        <v>44876</v>
      </c>
      <c r="B179" s="49" t="s">
        <v>113</v>
      </c>
      <c r="C179">
        <v>12</v>
      </c>
      <c r="D179">
        <v>2</v>
      </c>
      <c r="E179">
        <v>10</v>
      </c>
      <c r="F179" t="s">
        <v>320</v>
      </c>
      <c r="G179" s="2" t="s">
        <v>278</v>
      </c>
      <c r="H179" s="2" t="s">
        <v>292</v>
      </c>
      <c r="I179" t="s">
        <v>52</v>
      </c>
      <c r="J179">
        <v>60</v>
      </c>
    </row>
    <row r="180" spans="1:10" x14ac:dyDescent="0.25">
      <c r="A180" s="1">
        <v>44876</v>
      </c>
      <c r="B180" s="49" t="s">
        <v>113</v>
      </c>
      <c r="C180">
        <v>12</v>
      </c>
      <c r="D180">
        <v>3</v>
      </c>
      <c r="E180">
        <v>11</v>
      </c>
      <c r="F180" t="s">
        <v>97</v>
      </c>
      <c r="G180" s="2" t="s">
        <v>137</v>
      </c>
      <c r="H180" s="52" t="s">
        <v>328</v>
      </c>
      <c r="I180" t="s">
        <v>23</v>
      </c>
      <c r="J180">
        <v>100</v>
      </c>
    </row>
    <row r="181" spans="1:10" x14ac:dyDescent="0.25">
      <c r="A181" s="1">
        <v>44876</v>
      </c>
      <c r="B181" s="49" t="s">
        <v>113</v>
      </c>
      <c r="C181">
        <v>12</v>
      </c>
      <c r="D181">
        <v>3</v>
      </c>
      <c r="E181">
        <v>12</v>
      </c>
      <c r="F181" t="s">
        <v>105</v>
      </c>
      <c r="G181" s="2" t="s">
        <v>155</v>
      </c>
      <c r="H181" s="2" t="s">
        <v>208</v>
      </c>
      <c r="I181" t="s">
        <v>106</v>
      </c>
      <c r="J181">
        <v>70</v>
      </c>
    </row>
    <row r="182" spans="1:10" x14ac:dyDescent="0.25">
      <c r="A182" s="1">
        <v>44876</v>
      </c>
      <c r="B182" s="49" t="s">
        <v>113</v>
      </c>
      <c r="C182">
        <v>12</v>
      </c>
      <c r="D182">
        <v>3</v>
      </c>
      <c r="E182">
        <v>13</v>
      </c>
      <c r="F182" t="s">
        <v>114</v>
      </c>
      <c r="G182" s="2" t="s">
        <v>279</v>
      </c>
      <c r="H182" s="2" t="s">
        <v>272</v>
      </c>
      <c r="I182" t="s">
        <v>115</v>
      </c>
      <c r="J182">
        <v>30</v>
      </c>
    </row>
    <row r="183" spans="1:10" x14ac:dyDescent="0.25">
      <c r="A183" s="1">
        <v>44876</v>
      </c>
      <c r="B183" s="49" t="s">
        <v>113</v>
      </c>
      <c r="C183">
        <v>12</v>
      </c>
      <c r="D183">
        <v>3</v>
      </c>
      <c r="E183">
        <v>14</v>
      </c>
      <c r="F183" t="s">
        <v>103</v>
      </c>
      <c r="G183" s="2" t="s">
        <v>281</v>
      </c>
      <c r="H183" s="2" t="s">
        <v>207</v>
      </c>
      <c r="I183" t="s">
        <v>104</v>
      </c>
      <c r="J183">
        <v>15</v>
      </c>
    </row>
    <row r="184" spans="1:10" x14ac:dyDescent="0.25">
      <c r="A184" s="1">
        <v>44876</v>
      </c>
      <c r="B184" s="49" t="s">
        <v>113</v>
      </c>
      <c r="C184">
        <v>12</v>
      </c>
      <c r="D184">
        <v>3</v>
      </c>
      <c r="E184">
        <v>15</v>
      </c>
      <c r="F184" t="s">
        <v>320</v>
      </c>
      <c r="G184" s="2" t="s">
        <v>278</v>
      </c>
      <c r="H184" s="2" t="s">
        <v>292</v>
      </c>
      <c r="I184" t="s">
        <v>52</v>
      </c>
      <c r="J184">
        <v>60</v>
      </c>
    </row>
    <row r="185" spans="1:10" x14ac:dyDescent="0.25">
      <c r="A185" s="1">
        <v>44876</v>
      </c>
      <c r="B185" s="49" t="s">
        <v>113</v>
      </c>
      <c r="C185">
        <v>12</v>
      </c>
      <c r="D185">
        <v>4</v>
      </c>
      <c r="E185">
        <v>16</v>
      </c>
      <c r="F185" t="s">
        <v>116</v>
      </c>
      <c r="G185" s="2" t="s">
        <v>277</v>
      </c>
      <c r="H185" s="2" t="s">
        <v>273</v>
      </c>
      <c r="I185" t="s">
        <v>117</v>
      </c>
      <c r="J185">
        <v>10</v>
      </c>
    </row>
    <row r="186" spans="1:10" x14ac:dyDescent="0.25">
      <c r="A186" s="1">
        <v>44876</v>
      </c>
      <c r="B186" s="49" t="s">
        <v>113</v>
      </c>
      <c r="C186">
        <v>12</v>
      </c>
      <c r="D186">
        <v>4</v>
      </c>
      <c r="E186">
        <v>17</v>
      </c>
      <c r="F186" t="s">
        <v>97</v>
      </c>
      <c r="G186" s="2" t="s">
        <v>137</v>
      </c>
      <c r="H186" s="52" t="s">
        <v>328</v>
      </c>
      <c r="I186" t="s">
        <v>23</v>
      </c>
      <c r="J186">
        <v>80</v>
      </c>
    </row>
    <row r="187" spans="1:10" x14ac:dyDescent="0.25">
      <c r="A187" s="1">
        <v>44876</v>
      </c>
      <c r="B187" s="49" t="s">
        <v>113</v>
      </c>
      <c r="C187">
        <v>12</v>
      </c>
      <c r="D187">
        <v>4</v>
      </c>
      <c r="E187">
        <v>18</v>
      </c>
      <c r="F187" t="s">
        <v>202</v>
      </c>
      <c r="G187" s="2" t="s">
        <v>326</v>
      </c>
      <c r="H187" s="53" t="s">
        <v>324</v>
      </c>
      <c r="I187" t="s">
        <v>99</v>
      </c>
      <c r="J187">
        <v>10</v>
      </c>
    </row>
    <row r="188" spans="1:10" x14ac:dyDescent="0.25">
      <c r="A188" s="1">
        <v>44876</v>
      </c>
      <c r="B188" s="49" t="s">
        <v>113</v>
      </c>
      <c r="C188">
        <v>12</v>
      </c>
      <c r="D188">
        <v>4</v>
      </c>
      <c r="E188">
        <v>19</v>
      </c>
      <c r="F188" t="s">
        <v>149</v>
      </c>
      <c r="G188" s="2" t="s">
        <v>151</v>
      </c>
      <c r="H188" s="2" t="s">
        <v>206</v>
      </c>
      <c r="I188" t="s">
        <v>99</v>
      </c>
      <c r="J188">
        <v>30</v>
      </c>
    </row>
    <row r="189" spans="1:10" x14ac:dyDescent="0.25">
      <c r="A189" s="1">
        <v>44876</v>
      </c>
      <c r="B189" s="49" t="s">
        <v>113</v>
      </c>
      <c r="C189">
        <v>12</v>
      </c>
      <c r="D189">
        <v>4</v>
      </c>
      <c r="E189">
        <v>20</v>
      </c>
      <c r="F189" t="s">
        <v>114</v>
      </c>
      <c r="G189" s="2" t="s">
        <v>279</v>
      </c>
      <c r="H189" s="2" t="s">
        <v>272</v>
      </c>
      <c r="I189" t="s">
        <v>115</v>
      </c>
      <c r="J189">
        <v>10</v>
      </c>
    </row>
    <row r="190" spans="1:10" x14ac:dyDescent="0.25">
      <c r="A190" s="1">
        <v>44876</v>
      </c>
      <c r="B190" s="49" t="s">
        <v>113</v>
      </c>
      <c r="C190">
        <v>12</v>
      </c>
      <c r="D190">
        <v>4</v>
      </c>
      <c r="E190">
        <v>21</v>
      </c>
      <c r="F190" t="s">
        <v>103</v>
      </c>
      <c r="G190" s="2" t="s">
        <v>281</v>
      </c>
      <c r="H190" s="2" t="s">
        <v>207</v>
      </c>
      <c r="I190" t="s">
        <v>104</v>
      </c>
      <c r="J190">
        <v>5</v>
      </c>
    </row>
    <row r="191" spans="1:10" x14ac:dyDescent="0.25">
      <c r="A191" s="1">
        <v>44876</v>
      </c>
      <c r="B191" s="49" t="s">
        <v>113</v>
      </c>
      <c r="C191">
        <v>12</v>
      </c>
      <c r="D191">
        <v>5</v>
      </c>
      <c r="E191">
        <v>22</v>
      </c>
      <c r="F191" t="s">
        <v>103</v>
      </c>
      <c r="G191" s="2" t="s">
        <v>281</v>
      </c>
      <c r="H191" s="2" t="s">
        <v>207</v>
      </c>
      <c r="I191" t="s">
        <v>104</v>
      </c>
      <c r="J191">
        <v>5</v>
      </c>
    </row>
    <row r="192" spans="1:10" x14ac:dyDescent="0.25">
      <c r="A192" s="1">
        <v>44876</v>
      </c>
      <c r="B192" s="49" t="s">
        <v>113</v>
      </c>
      <c r="C192">
        <v>12</v>
      </c>
      <c r="D192">
        <v>5</v>
      </c>
      <c r="E192">
        <v>23</v>
      </c>
      <c r="F192" t="s">
        <v>320</v>
      </c>
      <c r="G192" s="2" t="s">
        <v>278</v>
      </c>
      <c r="H192" s="2" t="s">
        <v>292</v>
      </c>
      <c r="I192" t="s">
        <v>52</v>
      </c>
      <c r="J192">
        <v>75</v>
      </c>
    </row>
    <row r="193" spans="1:10" x14ac:dyDescent="0.25">
      <c r="A193" s="1">
        <v>44876</v>
      </c>
      <c r="B193" s="49" t="s">
        <v>113</v>
      </c>
      <c r="C193">
        <v>12</v>
      </c>
      <c r="D193">
        <v>5</v>
      </c>
      <c r="E193">
        <v>24</v>
      </c>
      <c r="F193" t="s">
        <v>202</v>
      </c>
      <c r="G193" s="2" t="s">
        <v>326</v>
      </c>
      <c r="H193" s="53" t="s">
        <v>324</v>
      </c>
      <c r="I193" t="s">
        <v>99</v>
      </c>
      <c r="J193">
        <v>20</v>
      </c>
    </row>
    <row r="194" spans="1:10" x14ac:dyDescent="0.25">
      <c r="A194" s="1">
        <v>44876</v>
      </c>
      <c r="B194" s="49" t="s">
        <v>113</v>
      </c>
      <c r="C194">
        <v>12</v>
      </c>
      <c r="D194">
        <v>5</v>
      </c>
      <c r="E194">
        <v>25</v>
      </c>
      <c r="F194" t="s">
        <v>97</v>
      </c>
      <c r="G194" s="2" t="s">
        <v>137</v>
      </c>
      <c r="H194" s="52" t="s">
        <v>328</v>
      </c>
      <c r="I194" t="s">
        <v>23</v>
      </c>
      <c r="J194">
        <v>40</v>
      </c>
    </row>
    <row r="195" spans="1:10" x14ac:dyDescent="0.25">
      <c r="A195" s="1">
        <v>44876</v>
      </c>
      <c r="B195" s="49" t="s">
        <v>113</v>
      </c>
      <c r="C195">
        <v>12</v>
      </c>
      <c r="D195">
        <v>5</v>
      </c>
      <c r="E195">
        <v>26</v>
      </c>
      <c r="F195" t="s">
        <v>114</v>
      </c>
      <c r="G195" s="2" t="s">
        <v>279</v>
      </c>
      <c r="H195" s="2" t="s">
        <v>272</v>
      </c>
      <c r="I195" t="s">
        <v>115</v>
      </c>
      <c r="J195">
        <v>10</v>
      </c>
    </row>
    <row r="196" spans="1:10" x14ac:dyDescent="0.25">
      <c r="A196" s="1">
        <v>44876</v>
      </c>
      <c r="B196" s="49" t="s">
        <v>113</v>
      </c>
      <c r="C196">
        <v>13</v>
      </c>
      <c r="D196">
        <v>1</v>
      </c>
      <c r="E196">
        <v>1</v>
      </c>
      <c r="F196" t="s">
        <v>97</v>
      </c>
      <c r="G196" s="2" t="s">
        <v>137</v>
      </c>
      <c r="H196" s="52" t="s">
        <v>328</v>
      </c>
      <c r="I196" t="s">
        <v>23</v>
      </c>
      <c r="J196">
        <v>35</v>
      </c>
    </row>
    <row r="197" spans="1:10" x14ac:dyDescent="0.25">
      <c r="A197" s="1">
        <v>44876</v>
      </c>
      <c r="B197" s="49" t="s">
        <v>113</v>
      </c>
      <c r="C197">
        <v>13</v>
      </c>
      <c r="D197">
        <v>1</v>
      </c>
      <c r="E197">
        <v>2</v>
      </c>
      <c r="F197" t="s">
        <v>103</v>
      </c>
      <c r="G197" s="2" t="s">
        <v>281</v>
      </c>
      <c r="H197" s="2" t="s">
        <v>207</v>
      </c>
      <c r="I197" t="s">
        <v>104</v>
      </c>
      <c r="J197">
        <v>73</v>
      </c>
    </row>
    <row r="198" spans="1:10" x14ac:dyDescent="0.25">
      <c r="A198" s="1">
        <v>44876</v>
      </c>
      <c r="B198" s="49" t="s">
        <v>113</v>
      </c>
      <c r="C198">
        <v>13</v>
      </c>
      <c r="D198">
        <v>2</v>
      </c>
      <c r="E198">
        <v>3</v>
      </c>
      <c r="F198" t="s">
        <v>103</v>
      </c>
      <c r="G198" s="2" t="s">
        <v>281</v>
      </c>
      <c r="H198" s="2" t="s">
        <v>207</v>
      </c>
      <c r="I198" t="s">
        <v>104</v>
      </c>
      <c r="J198">
        <v>66</v>
      </c>
    </row>
    <row r="199" spans="1:10" x14ac:dyDescent="0.25">
      <c r="A199" s="1">
        <v>44876</v>
      </c>
      <c r="B199" s="49" t="s">
        <v>113</v>
      </c>
      <c r="C199">
        <v>13</v>
      </c>
      <c r="D199">
        <v>2</v>
      </c>
      <c r="E199">
        <v>4</v>
      </c>
      <c r="F199" t="s">
        <v>97</v>
      </c>
      <c r="G199" s="2" t="s">
        <v>137</v>
      </c>
      <c r="H199" s="52" t="s">
        <v>328</v>
      </c>
      <c r="I199" t="s">
        <v>23</v>
      </c>
      <c r="J199">
        <v>2</v>
      </c>
    </row>
    <row r="200" spans="1:10" x14ac:dyDescent="0.25">
      <c r="A200" s="1">
        <v>44876</v>
      </c>
      <c r="B200" s="49" t="s">
        <v>113</v>
      </c>
      <c r="C200">
        <v>13</v>
      </c>
      <c r="D200">
        <v>3</v>
      </c>
      <c r="E200">
        <v>5</v>
      </c>
      <c r="F200" t="s">
        <v>103</v>
      </c>
      <c r="G200" s="2" t="s">
        <v>281</v>
      </c>
      <c r="H200" s="2" t="s">
        <v>207</v>
      </c>
      <c r="I200" t="s">
        <v>104</v>
      </c>
      <c r="J200">
        <v>75</v>
      </c>
    </row>
    <row r="201" spans="1:10" x14ac:dyDescent="0.25">
      <c r="A201" s="1">
        <v>44876</v>
      </c>
      <c r="B201" s="49" t="s">
        <v>113</v>
      </c>
      <c r="C201">
        <v>13</v>
      </c>
      <c r="D201">
        <v>4</v>
      </c>
      <c r="E201">
        <v>6</v>
      </c>
      <c r="F201" t="s">
        <v>103</v>
      </c>
      <c r="G201" s="2" t="s">
        <v>281</v>
      </c>
      <c r="H201" s="2" t="s">
        <v>207</v>
      </c>
      <c r="I201" t="s">
        <v>104</v>
      </c>
      <c r="J201">
        <v>100</v>
      </c>
    </row>
    <row r="202" spans="1:10" x14ac:dyDescent="0.25">
      <c r="A202" s="1">
        <v>44876</v>
      </c>
      <c r="B202" s="49" t="s">
        <v>113</v>
      </c>
      <c r="C202">
        <v>13</v>
      </c>
      <c r="D202">
        <v>5</v>
      </c>
      <c r="E202">
        <v>7</v>
      </c>
      <c r="F202" t="s">
        <v>103</v>
      </c>
      <c r="G202" s="2" t="s">
        <v>281</v>
      </c>
      <c r="H202" s="2" t="s">
        <v>207</v>
      </c>
      <c r="I202" t="s">
        <v>104</v>
      </c>
      <c r="J202">
        <v>95</v>
      </c>
    </row>
    <row r="203" spans="1:10" x14ac:dyDescent="0.25">
      <c r="A203" s="1">
        <v>44876</v>
      </c>
      <c r="B203" s="49" t="s">
        <v>113</v>
      </c>
      <c r="C203">
        <v>13</v>
      </c>
      <c r="D203">
        <v>5</v>
      </c>
      <c r="E203">
        <v>8</v>
      </c>
      <c r="F203" t="s">
        <v>320</v>
      </c>
      <c r="G203" s="2" t="s">
        <v>278</v>
      </c>
      <c r="H203" s="2" t="s">
        <v>292</v>
      </c>
      <c r="I203" t="s">
        <v>52</v>
      </c>
      <c r="J203">
        <v>3</v>
      </c>
    </row>
    <row r="204" spans="1:10" x14ac:dyDescent="0.25">
      <c r="A204" s="1">
        <v>44876</v>
      </c>
      <c r="B204" s="49" t="s">
        <v>113</v>
      </c>
      <c r="C204">
        <v>13</v>
      </c>
      <c r="D204">
        <v>5</v>
      </c>
      <c r="E204">
        <v>9</v>
      </c>
      <c r="F204" t="s">
        <v>97</v>
      </c>
      <c r="G204" s="2" t="s">
        <v>137</v>
      </c>
      <c r="H204" s="52" t="s">
        <v>328</v>
      </c>
      <c r="I204" t="s">
        <v>23</v>
      </c>
      <c r="J204">
        <v>6</v>
      </c>
    </row>
    <row r="205" spans="1:10" x14ac:dyDescent="0.25">
      <c r="A205" s="1">
        <v>44876</v>
      </c>
      <c r="B205" s="49" t="s">
        <v>113</v>
      </c>
      <c r="C205">
        <v>13</v>
      </c>
      <c r="D205">
        <v>5</v>
      </c>
      <c r="E205">
        <v>10</v>
      </c>
      <c r="F205" t="s">
        <v>202</v>
      </c>
      <c r="G205" s="2" t="s">
        <v>326</v>
      </c>
      <c r="H205" s="53" t="s">
        <v>324</v>
      </c>
      <c r="I205" t="s">
        <v>99</v>
      </c>
      <c r="J205">
        <v>3</v>
      </c>
    </row>
    <row r="206" spans="1:10" x14ac:dyDescent="0.25">
      <c r="A206" s="1">
        <v>44876</v>
      </c>
      <c r="B206" s="49" t="s">
        <v>113</v>
      </c>
      <c r="C206">
        <v>14</v>
      </c>
      <c r="D206">
        <v>1</v>
      </c>
      <c r="E206">
        <v>1</v>
      </c>
      <c r="F206" t="s">
        <v>97</v>
      </c>
      <c r="G206" s="2" t="s">
        <v>137</v>
      </c>
      <c r="H206" s="52" t="s">
        <v>328</v>
      </c>
      <c r="I206" t="s">
        <v>23</v>
      </c>
      <c r="J206">
        <v>100</v>
      </c>
    </row>
    <row r="207" spans="1:10" x14ac:dyDescent="0.25">
      <c r="A207" s="1">
        <v>44876</v>
      </c>
      <c r="B207" s="49" t="s">
        <v>113</v>
      </c>
      <c r="C207">
        <v>14</v>
      </c>
      <c r="D207">
        <v>1</v>
      </c>
      <c r="E207">
        <v>2</v>
      </c>
      <c r="F207" t="s">
        <v>202</v>
      </c>
      <c r="G207" s="2" t="s">
        <v>326</v>
      </c>
      <c r="H207" s="53" t="s">
        <v>324</v>
      </c>
      <c r="I207" t="s">
        <v>99</v>
      </c>
      <c r="J207">
        <v>7</v>
      </c>
    </row>
    <row r="208" spans="1:10" x14ac:dyDescent="0.25">
      <c r="A208" s="1">
        <v>44876</v>
      </c>
      <c r="B208" s="49" t="s">
        <v>113</v>
      </c>
      <c r="C208">
        <v>14</v>
      </c>
      <c r="D208">
        <v>2</v>
      </c>
      <c r="E208">
        <v>3</v>
      </c>
      <c r="F208" t="s">
        <v>97</v>
      </c>
      <c r="G208" s="2" t="s">
        <v>137</v>
      </c>
      <c r="H208" s="52" t="s">
        <v>328</v>
      </c>
      <c r="I208" t="s">
        <v>23</v>
      </c>
      <c r="J208">
        <v>100</v>
      </c>
    </row>
    <row r="209" spans="1:10" x14ac:dyDescent="0.25">
      <c r="A209" s="1">
        <v>44876</v>
      </c>
      <c r="B209" s="49" t="s">
        <v>113</v>
      </c>
      <c r="C209">
        <v>14</v>
      </c>
      <c r="D209">
        <v>2</v>
      </c>
      <c r="E209">
        <v>4</v>
      </c>
      <c r="F209" t="s">
        <v>202</v>
      </c>
      <c r="G209" s="2" t="s">
        <v>326</v>
      </c>
      <c r="H209" s="53" t="s">
        <v>324</v>
      </c>
      <c r="I209" t="s">
        <v>99</v>
      </c>
      <c r="J209">
        <v>10</v>
      </c>
    </row>
    <row r="210" spans="1:10" x14ac:dyDescent="0.25">
      <c r="A210" s="1">
        <v>44876</v>
      </c>
      <c r="B210" s="49" t="s">
        <v>113</v>
      </c>
      <c r="C210">
        <v>14</v>
      </c>
      <c r="D210">
        <v>2</v>
      </c>
      <c r="E210">
        <v>5</v>
      </c>
      <c r="F210" t="s">
        <v>103</v>
      </c>
      <c r="G210" s="2" t="s">
        <v>281</v>
      </c>
      <c r="H210" s="2" t="s">
        <v>207</v>
      </c>
      <c r="I210" t="s">
        <v>104</v>
      </c>
      <c r="J210">
        <v>2</v>
      </c>
    </row>
    <row r="211" spans="1:10" x14ac:dyDescent="0.25">
      <c r="A211" s="1">
        <v>44876</v>
      </c>
      <c r="B211" s="49" t="s">
        <v>113</v>
      </c>
      <c r="C211">
        <v>14</v>
      </c>
      <c r="D211">
        <v>3</v>
      </c>
      <c r="E211">
        <v>6</v>
      </c>
      <c r="F211" t="s">
        <v>97</v>
      </c>
      <c r="G211" s="2" t="s">
        <v>137</v>
      </c>
      <c r="H211" s="52" t="s">
        <v>328</v>
      </c>
      <c r="I211" t="s">
        <v>23</v>
      </c>
      <c r="J211">
        <v>48</v>
      </c>
    </row>
    <row r="212" spans="1:10" x14ac:dyDescent="0.25">
      <c r="A212" s="1">
        <v>44876</v>
      </c>
      <c r="B212" s="49" t="s">
        <v>113</v>
      </c>
      <c r="C212">
        <v>14</v>
      </c>
      <c r="D212">
        <v>3</v>
      </c>
      <c r="E212">
        <v>7</v>
      </c>
      <c r="F212" t="s">
        <v>103</v>
      </c>
      <c r="G212" s="2" t="s">
        <v>281</v>
      </c>
      <c r="H212" s="2" t="s">
        <v>207</v>
      </c>
      <c r="I212" t="s">
        <v>104</v>
      </c>
      <c r="J212">
        <v>46</v>
      </c>
    </row>
    <row r="213" spans="1:10" x14ac:dyDescent="0.25">
      <c r="A213" s="1">
        <v>44876</v>
      </c>
      <c r="B213" s="49" t="s">
        <v>113</v>
      </c>
      <c r="C213">
        <v>14</v>
      </c>
      <c r="D213">
        <v>3</v>
      </c>
      <c r="E213">
        <v>8</v>
      </c>
      <c r="F213" t="s">
        <v>202</v>
      </c>
      <c r="G213" s="2" t="s">
        <v>326</v>
      </c>
      <c r="H213" s="53" t="s">
        <v>324</v>
      </c>
      <c r="I213" t="s">
        <v>99</v>
      </c>
      <c r="J213">
        <v>24</v>
      </c>
    </row>
    <row r="214" spans="1:10" x14ac:dyDescent="0.25">
      <c r="A214" s="1">
        <v>44876</v>
      </c>
      <c r="B214" s="49" t="s">
        <v>113</v>
      </c>
      <c r="C214">
        <v>14</v>
      </c>
      <c r="D214">
        <v>4</v>
      </c>
      <c r="E214">
        <v>9</v>
      </c>
      <c r="F214" t="s">
        <v>103</v>
      </c>
      <c r="G214" s="2" t="s">
        <v>281</v>
      </c>
      <c r="H214" s="2" t="s">
        <v>207</v>
      </c>
      <c r="I214" t="s">
        <v>104</v>
      </c>
      <c r="J214">
        <v>40</v>
      </c>
    </row>
    <row r="215" spans="1:10" x14ac:dyDescent="0.25">
      <c r="A215" s="1">
        <v>44876</v>
      </c>
      <c r="B215" s="49" t="s">
        <v>113</v>
      </c>
      <c r="C215">
        <v>14</v>
      </c>
      <c r="D215">
        <v>4</v>
      </c>
      <c r="E215">
        <v>10</v>
      </c>
      <c r="F215" t="s">
        <v>97</v>
      </c>
      <c r="G215" s="2" t="s">
        <v>137</v>
      </c>
      <c r="H215" s="52" t="s">
        <v>328</v>
      </c>
      <c r="I215" t="s">
        <v>23</v>
      </c>
      <c r="J215">
        <v>100</v>
      </c>
    </row>
    <row r="216" spans="1:10" x14ac:dyDescent="0.25">
      <c r="A216" s="1">
        <v>44876</v>
      </c>
      <c r="B216" s="49" t="s">
        <v>113</v>
      </c>
      <c r="C216">
        <v>14</v>
      </c>
      <c r="D216">
        <v>4</v>
      </c>
      <c r="E216">
        <v>11</v>
      </c>
      <c r="F216" t="s">
        <v>202</v>
      </c>
      <c r="G216" s="2" t="s">
        <v>326</v>
      </c>
      <c r="H216" s="53" t="s">
        <v>324</v>
      </c>
      <c r="I216" t="s">
        <v>99</v>
      </c>
      <c r="J216">
        <v>12</v>
      </c>
    </row>
    <row r="217" spans="1:10" x14ac:dyDescent="0.25">
      <c r="A217" s="1">
        <v>44876</v>
      </c>
      <c r="B217" s="49" t="s">
        <v>113</v>
      </c>
      <c r="C217">
        <v>14</v>
      </c>
      <c r="D217">
        <v>5</v>
      </c>
      <c r="E217">
        <v>12</v>
      </c>
      <c r="F217" t="s">
        <v>97</v>
      </c>
      <c r="G217" s="2" t="s">
        <v>137</v>
      </c>
      <c r="H217" s="52" t="s">
        <v>328</v>
      </c>
      <c r="I217" t="s">
        <v>23</v>
      </c>
      <c r="J217">
        <v>64</v>
      </c>
    </row>
    <row r="218" spans="1:10" x14ac:dyDescent="0.25">
      <c r="A218" s="1">
        <v>44876</v>
      </c>
      <c r="B218" s="49" t="s">
        <v>113</v>
      </c>
      <c r="C218">
        <v>14</v>
      </c>
      <c r="D218">
        <v>5</v>
      </c>
      <c r="E218">
        <v>13</v>
      </c>
      <c r="F218" t="s">
        <v>103</v>
      </c>
      <c r="G218" s="2" t="s">
        <v>281</v>
      </c>
      <c r="H218" s="2" t="s">
        <v>207</v>
      </c>
      <c r="I218" t="s">
        <v>104</v>
      </c>
      <c r="J218">
        <v>59</v>
      </c>
    </row>
    <row r="219" spans="1:10" x14ac:dyDescent="0.25">
      <c r="A219" s="1">
        <v>44876</v>
      </c>
      <c r="B219" s="49" t="s">
        <v>113</v>
      </c>
      <c r="C219">
        <v>14</v>
      </c>
      <c r="D219">
        <v>5</v>
      </c>
      <c r="E219">
        <v>14</v>
      </c>
      <c r="F219" t="s">
        <v>202</v>
      </c>
      <c r="G219" s="2" t="s">
        <v>326</v>
      </c>
      <c r="H219" s="53" t="s">
        <v>324</v>
      </c>
      <c r="I219" t="s">
        <v>99</v>
      </c>
      <c r="J219">
        <v>18</v>
      </c>
    </row>
    <row r="220" spans="1:10" x14ac:dyDescent="0.25">
      <c r="A220" s="1">
        <v>44876</v>
      </c>
      <c r="B220" s="49" t="s">
        <v>113</v>
      </c>
      <c r="C220">
        <v>14</v>
      </c>
      <c r="D220">
        <v>5</v>
      </c>
      <c r="E220">
        <v>15</v>
      </c>
      <c r="F220" t="s">
        <v>118</v>
      </c>
      <c r="G220" s="2" t="s">
        <v>152</v>
      </c>
      <c r="H220" s="2" t="s">
        <v>205</v>
      </c>
      <c r="I220" t="s">
        <v>104</v>
      </c>
      <c r="J220">
        <v>5</v>
      </c>
    </row>
    <row r="221" spans="1:10" x14ac:dyDescent="0.25">
      <c r="A221" s="1">
        <v>44880</v>
      </c>
      <c r="B221" s="49" t="s">
        <v>113</v>
      </c>
      <c r="C221">
        <v>15</v>
      </c>
      <c r="D221">
        <v>1</v>
      </c>
      <c r="E221">
        <v>1</v>
      </c>
      <c r="F221" t="s">
        <v>114</v>
      </c>
      <c r="G221" s="2" t="s">
        <v>279</v>
      </c>
      <c r="H221" s="2" t="s">
        <v>272</v>
      </c>
      <c r="I221" t="s">
        <v>115</v>
      </c>
      <c r="J221">
        <v>100</v>
      </c>
    </row>
    <row r="222" spans="1:10" x14ac:dyDescent="0.25">
      <c r="A222" s="1">
        <v>44880</v>
      </c>
      <c r="B222" s="49" t="s">
        <v>113</v>
      </c>
      <c r="C222">
        <v>15</v>
      </c>
      <c r="D222">
        <v>1</v>
      </c>
      <c r="E222">
        <v>2</v>
      </c>
      <c r="F222" t="s">
        <v>202</v>
      </c>
      <c r="G222" s="2" t="s">
        <v>326</v>
      </c>
      <c r="H222" s="53" t="s">
        <v>324</v>
      </c>
      <c r="I222" t="s">
        <v>99</v>
      </c>
      <c r="J222">
        <v>10</v>
      </c>
    </row>
    <row r="223" spans="1:10" x14ac:dyDescent="0.25">
      <c r="A223" s="1">
        <v>44880</v>
      </c>
      <c r="B223" s="49" t="s">
        <v>113</v>
      </c>
      <c r="C223">
        <v>15</v>
      </c>
      <c r="D223">
        <v>2</v>
      </c>
      <c r="E223">
        <v>3</v>
      </c>
      <c r="F223" t="s">
        <v>119</v>
      </c>
      <c r="G223" s="2" t="s">
        <v>281</v>
      </c>
      <c r="H223" s="2" t="s">
        <v>207</v>
      </c>
      <c r="I223" t="s">
        <v>104</v>
      </c>
      <c r="J223">
        <v>70</v>
      </c>
    </row>
    <row r="224" spans="1:10" x14ac:dyDescent="0.25">
      <c r="A224" s="1">
        <v>44880</v>
      </c>
      <c r="B224" s="49" t="s">
        <v>113</v>
      </c>
      <c r="C224">
        <v>15</v>
      </c>
      <c r="D224">
        <v>2</v>
      </c>
      <c r="E224">
        <v>4</v>
      </c>
      <c r="F224" t="s">
        <v>114</v>
      </c>
      <c r="G224" s="2" t="s">
        <v>279</v>
      </c>
      <c r="H224" s="2" t="s">
        <v>272</v>
      </c>
      <c r="I224" t="s">
        <v>115</v>
      </c>
      <c r="J224">
        <v>30</v>
      </c>
    </row>
    <row r="225" spans="1:10" x14ac:dyDescent="0.25">
      <c r="A225" s="1">
        <v>44880</v>
      </c>
      <c r="B225" s="49" t="s">
        <v>113</v>
      </c>
      <c r="C225">
        <v>15</v>
      </c>
      <c r="D225">
        <v>2</v>
      </c>
      <c r="E225">
        <v>5</v>
      </c>
      <c r="F225" t="s">
        <v>202</v>
      </c>
      <c r="G225" s="2" t="s">
        <v>326</v>
      </c>
      <c r="H225" s="53" t="s">
        <v>324</v>
      </c>
      <c r="I225" t="s">
        <v>99</v>
      </c>
      <c r="J225">
        <v>5</v>
      </c>
    </row>
    <row r="226" spans="1:10" x14ac:dyDescent="0.25">
      <c r="A226" s="1">
        <v>44880</v>
      </c>
      <c r="B226" s="49" t="s">
        <v>113</v>
      </c>
      <c r="C226">
        <v>15</v>
      </c>
      <c r="D226">
        <v>3</v>
      </c>
      <c r="E226">
        <v>6</v>
      </c>
      <c r="F226" t="s">
        <v>103</v>
      </c>
      <c r="G226" s="2" t="s">
        <v>281</v>
      </c>
      <c r="H226" s="2" t="s">
        <v>207</v>
      </c>
      <c r="I226" t="s">
        <v>104</v>
      </c>
      <c r="J226">
        <v>60</v>
      </c>
    </row>
    <row r="227" spans="1:10" x14ac:dyDescent="0.25">
      <c r="A227" s="1">
        <v>44880</v>
      </c>
      <c r="B227" s="49" t="s">
        <v>113</v>
      </c>
      <c r="C227">
        <v>15</v>
      </c>
      <c r="D227">
        <v>3</v>
      </c>
      <c r="E227">
        <v>7</v>
      </c>
      <c r="F227" t="s">
        <v>114</v>
      </c>
      <c r="G227" s="2" t="s">
        <v>279</v>
      </c>
      <c r="H227" s="2" t="s">
        <v>272</v>
      </c>
      <c r="I227" t="s">
        <v>115</v>
      </c>
      <c r="J227">
        <v>40</v>
      </c>
    </row>
    <row r="228" spans="1:10" x14ac:dyDescent="0.25">
      <c r="A228" s="1">
        <v>44880</v>
      </c>
      <c r="B228" s="49" t="s">
        <v>113</v>
      </c>
      <c r="C228">
        <v>15</v>
      </c>
      <c r="D228">
        <v>3</v>
      </c>
      <c r="E228">
        <v>8</v>
      </c>
      <c r="F228" t="s">
        <v>202</v>
      </c>
      <c r="G228" s="2" t="s">
        <v>326</v>
      </c>
      <c r="H228" s="53" t="s">
        <v>324</v>
      </c>
      <c r="I228" t="s">
        <v>99</v>
      </c>
      <c r="J228">
        <v>10</v>
      </c>
    </row>
    <row r="229" spans="1:10" x14ac:dyDescent="0.25">
      <c r="A229" s="1">
        <v>44880</v>
      </c>
      <c r="B229" s="49" t="s">
        <v>113</v>
      </c>
      <c r="C229">
        <v>15</v>
      </c>
      <c r="D229">
        <v>4</v>
      </c>
      <c r="E229">
        <v>9</v>
      </c>
      <c r="F229" t="s">
        <v>103</v>
      </c>
      <c r="G229" s="2" t="s">
        <v>281</v>
      </c>
      <c r="H229" s="2" t="s">
        <v>207</v>
      </c>
      <c r="I229" t="s">
        <v>104</v>
      </c>
      <c r="J229">
        <v>50</v>
      </c>
    </row>
    <row r="230" spans="1:10" x14ac:dyDescent="0.25">
      <c r="A230" s="1">
        <v>44880</v>
      </c>
      <c r="B230" s="49" t="s">
        <v>113</v>
      </c>
      <c r="C230">
        <v>15</v>
      </c>
      <c r="D230">
        <v>4</v>
      </c>
      <c r="E230">
        <v>10</v>
      </c>
      <c r="F230" t="s">
        <v>114</v>
      </c>
      <c r="G230" s="2" t="s">
        <v>279</v>
      </c>
      <c r="H230" s="2" t="s">
        <v>272</v>
      </c>
      <c r="I230" t="s">
        <v>115</v>
      </c>
      <c r="J230">
        <v>40</v>
      </c>
    </row>
    <row r="231" spans="1:10" x14ac:dyDescent="0.25">
      <c r="A231" s="1">
        <v>44880</v>
      </c>
      <c r="B231" s="49" t="s">
        <v>113</v>
      </c>
      <c r="C231">
        <v>15</v>
      </c>
      <c r="D231">
        <v>5</v>
      </c>
      <c r="E231">
        <v>11</v>
      </c>
      <c r="F231" t="s">
        <v>202</v>
      </c>
      <c r="G231" s="2" t="s">
        <v>326</v>
      </c>
      <c r="H231" s="53" t="s">
        <v>325</v>
      </c>
      <c r="I231" t="s">
        <v>99</v>
      </c>
      <c r="J231">
        <v>15</v>
      </c>
    </row>
    <row r="232" spans="1:10" x14ac:dyDescent="0.25">
      <c r="A232" s="1">
        <v>44880</v>
      </c>
      <c r="B232" s="49" t="s">
        <v>113</v>
      </c>
      <c r="C232">
        <v>15</v>
      </c>
      <c r="D232">
        <v>5</v>
      </c>
      <c r="E232">
        <v>12</v>
      </c>
      <c r="F232" t="s">
        <v>320</v>
      </c>
      <c r="G232" s="2" t="s">
        <v>278</v>
      </c>
      <c r="H232" s="2" t="s">
        <v>292</v>
      </c>
      <c r="I232" t="s">
        <v>52</v>
      </c>
      <c r="J232">
        <v>35</v>
      </c>
    </row>
    <row r="233" spans="1:10" x14ac:dyDescent="0.25">
      <c r="A233" s="1">
        <v>44880</v>
      </c>
      <c r="B233" s="49" t="s">
        <v>113</v>
      </c>
      <c r="C233">
        <v>15</v>
      </c>
      <c r="D233">
        <v>5</v>
      </c>
      <c r="E233">
        <v>13</v>
      </c>
      <c r="F233" t="s">
        <v>120</v>
      </c>
      <c r="G233" s="2" t="s">
        <v>280</v>
      </c>
      <c r="H233" s="2" t="s">
        <v>274</v>
      </c>
      <c r="I233" t="s">
        <v>121</v>
      </c>
      <c r="J233">
        <v>20</v>
      </c>
    </row>
    <row r="234" spans="1:10" x14ac:dyDescent="0.25">
      <c r="A234" s="1">
        <v>44880</v>
      </c>
      <c r="B234" s="50" t="s">
        <v>113</v>
      </c>
      <c r="C234">
        <v>15</v>
      </c>
      <c r="D234">
        <v>5</v>
      </c>
      <c r="E234">
        <v>14</v>
      </c>
      <c r="F234" t="s">
        <v>149</v>
      </c>
      <c r="G234" s="2" t="s">
        <v>276</v>
      </c>
      <c r="H234" s="2" t="s">
        <v>275</v>
      </c>
      <c r="I234" t="s">
        <v>122</v>
      </c>
      <c r="J234">
        <v>10</v>
      </c>
    </row>
    <row r="235" spans="1:10" x14ac:dyDescent="0.25">
      <c r="A235" s="1">
        <v>44876</v>
      </c>
      <c r="B235" s="49" t="s">
        <v>123</v>
      </c>
      <c r="C235">
        <v>16</v>
      </c>
      <c r="D235">
        <v>1</v>
      </c>
      <c r="E235">
        <v>1</v>
      </c>
      <c r="F235" t="s">
        <v>105</v>
      </c>
      <c r="G235" s="2" t="s">
        <v>283</v>
      </c>
      <c r="H235" s="2" t="s">
        <v>208</v>
      </c>
      <c r="I235" t="s">
        <v>106</v>
      </c>
      <c r="J235">
        <v>50</v>
      </c>
    </row>
    <row r="236" spans="1:10" x14ac:dyDescent="0.25">
      <c r="A236" s="1">
        <v>44876</v>
      </c>
      <c r="B236" s="49" t="s">
        <v>123</v>
      </c>
      <c r="C236">
        <v>16</v>
      </c>
      <c r="D236">
        <v>1</v>
      </c>
      <c r="E236">
        <v>2</v>
      </c>
      <c r="F236" t="s">
        <v>110</v>
      </c>
      <c r="G236" s="2" t="s">
        <v>157</v>
      </c>
      <c r="H236" s="2" t="s">
        <v>209</v>
      </c>
      <c r="I236" t="s">
        <v>111</v>
      </c>
      <c r="J236">
        <v>100</v>
      </c>
    </row>
    <row r="237" spans="1:10" x14ac:dyDescent="0.25">
      <c r="A237" s="1">
        <v>44876</v>
      </c>
      <c r="B237" s="49" t="s">
        <v>123</v>
      </c>
      <c r="C237">
        <v>16</v>
      </c>
      <c r="D237">
        <v>2</v>
      </c>
      <c r="E237">
        <v>3</v>
      </c>
      <c r="F237" t="s">
        <v>110</v>
      </c>
      <c r="G237" s="2" t="s">
        <v>157</v>
      </c>
      <c r="H237" s="2" t="s">
        <v>209</v>
      </c>
      <c r="I237" t="s">
        <v>111</v>
      </c>
      <c r="J237">
        <v>100</v>
      </c>
    </row>
    <row r="238" spans="1:10" x14ac:dyDescent="0.25">
      <c r="A238" s="1">
        <v>44876</v>
      </c>
      <c r="B238" s="49" t="s">
        <v>123</v>
      </c>
      <c r="C238">
        <v>16</v>
      </c>
      <c r="D238">
        <v>2</v>
      </c>
      <c r="E238">
        <v>4</v>
      </c>
      <c r="F238" t="s">
        <v>124</v>
      </c>
      <c r="G238" s="2" t="s">
        <v>141</v>
      </c>
      <c r="H238" s="2" t="s">
        <v>282</v>
      </c>
      <c r="I238" t="s">
        <v>99</v>
      </c>
      <c r="J238">
        <v>20</v>
      </c>
    </row>
    <row r="239" spans="1:10" x14ac:dyDescent="0.25">
      <c r="A239" s="1">
        <v>44876</v>
      </c>
      <c r="B239" s="49" t="s">
        <v>123</v>
      </c>
      <c r="C239">
        <v>16</v>
      </c>
      <c r="D239">
        <v>2</v>
      </c>
      <c r="E239">
        <v>5</v>
      </c>
      <c r="F239" t="s">
        <v>110</v>
      </c>
      <c r="G239" s="2" t="s">
        <v>157</v>
      </c>
      <c r="H239" s="2" t="s">
        <v>209</v>
      </c>
      <c r="I239" t="s">
        <v>111</v>
      </c>
      <c r="J239">
        <v>100</v>
      </c>
    </row>
    <row r="240" spans="1:10" x14ac:dyDescent="0.25">
      <c r="A240" s="1">
        <v>44876</v>
      </c>
      <c r="B240" s="49" t="s">
        <v>123</v>
      </c>
      <c r="C240">
        <v>16</v>
      </c>
      <c r="D240">
        <v>3</v>
      </c>
      <c r="E240">
        <v>6</v>
      </c>
      <c r="F240" t="s">
        <v>105</v>
      </c>
      <c r="G240" s="2" t="s">
        <v>283</v>
      </c>
      <c r="H240" s="2" t="s">
        <v>208</v>
      </c>
      <c r="I240" t="s">
        <v>106</v>
      </c>
      <c r="J240">
        <v>70</v>
      </c>
    </row>
    <row r="241" spans="1:10" x14ac:dyDescent="0.25">
      <c r="A241" s="1">
        <v>44876</v>
      </c>
      <c r="B241" s="49" t="s">
        <v>123</v>
      </c>
      <c r="C241">
        <v>16</v>
      </c>
      <c r="D241">
        <v>3</v>
      </c>
      <c r="E241">
        <v>7</v>
      </c>
      <c r="F241" t="s">
        <v>124</v>
      </c>
      <c r="G241" s="2" t="s">
        <v>141</v>
      </c>
      <c r="H241" s="2" t="s">
        <v>282</v>
      </c>
      <c r="I241" t="s">
        <v>99</v>
      </c>
      <c r="J241">
        <v>10</v>
      </c>
    </row>
    <row r="242" spans="1:10" x14ac:dyDescent="0.25">
      <c r="A242" s="1">
        <v>44876</v>
      </c>
      <c r="B242" s="49" t="s">
        <v>123</v>
      </c>
      <c r="C242">
        <v>16</v>
      </c>
      <c r="D242">
        <v>3</v>
      </c>
      <c r="E242">
        <v>8</v>
      </c>
      <c r="F242" t="s">
        <v>149</v>
      </c>
      <c r="G242" s="2" t="s">
        <v>151</v>
      </c>
      <c r="H242" s="2" t="s">
        <v>206</v>
      </c>
      <c r="I242" t="s">
        <v>99</v>
      </c>
      <c r="J242">
        <v>60</v>
      </c>
    </row>
    <row r="243" spans="1:10" x14ac:dyDescent="0.25">
      <c r="A243" s="1">
        <v>44876</v>
      </c>
      <c r="B243" s="49" t="s">
        <v>123</v>
      </c>
      <c r="C243">
        <v>16</v>
      </c>
      <c r="D243">
        <v>4</v>
      </c>
      <c r="E243">
        <v>9</v>
      </c>
      <c r="F243" t="s">
        <v>110</v>
      </c>
      <c r="G243" s="2" t="s">
        <v>157</v>
      </c>
      <c r="H243" s="2" t="s">
        <v>209</v>
      </c>
      <c r="I243" t="s">
        <v>111</v>
      </c>
      <c r="J243">
        <v>100</v>
      </c>
    </row>
    <row r="244" spans="1:10" x14ac:dyDescent="0.25">
      <c r="A244" s="1">
        <v>44876</v>
      </c>
      <c r="B244" s="49" t="s">
        <v>123</v>
      </c>
      <c r="C244">
        <v>16</v>
      </c>
      <c r="D244">
        <v>5</v>
      </c>
      <c r="E244">
        <v>10</v>
      </c>
      <c r="F244" t="s">
        <v>110</v>
      </c>
      <c r="G244" s="2" t="s">
        <v>157</v>
      </c>
      <c r="H244" s="2" t="s">
        <v>209</v>
      </c>
      <c r="I244" t="s">
        <v>111</v>
      </c>
      <c r="J244">
        <v>100</v>
      </c>
    </row>
    <row r="245" spans="1:10" x14ac:dyDescent="0.25">
      <c r="A245" s="1">
        <v>44880</v>
      </c>
      <c r="B245" s="49" t="s">
        <v>123</v>
      </c>
      <c r="C245">
        <v>17</v>
      </c>
      <c r="D245">
        <v>1</v>
      </c>
      <c r="E245">
        <v>1</v>
      </c>
      <c r="F245" t="s">
        <v>110</v>
      </c>
      <c r="G245" s="2" t="s">
        <v>157</v>
      </c>
      <c r="H245" s="2" t="s">
        <v>209</v>
      </c>
      <c r="I245" t="s">
        <v>111</v>
      </c>
      <c r="J245">
        <v>100</v>
      </c>
    </row>
    <row r="246" spans="1:10" x14ac:dyDescent="0.25">
      <c r="A246" s="1">
        <v>44880</v>
      </c>
      <c r="B246" s="49" t="s">
        <v>123</v>
      </c>
      <c r="C246">
        <v>17</v>
      </c>
      <c r="D246">
        <v>1</v>
      </c>
      <c r="E246">
        <v>2</v>
      </c>
      <c r="F246" t="s">
        <v>103</v>
      </c>
      <c r="G246" s="2" t="s">
        <v>281</v>
      </c>
      <c r="H246" s="2" t="s">
        <v>207</v>
      </c>
      <c r="I246" t="s">
        <v>104</v>
      </c>
      <c r="J246">
        <v>40</v>
      </c>
    </row>
    <row r="247" spans="1:10" x14ac:dyDescent="0.25">
      <c r="A247" s="1">
        <v>44880</v>
      </c>
      <c r="B247" s="49" t="s">
        <v>123</v>
      </c>
      <c r="C247">
        <v>17</v>
      </c>
      <c r="D247">
        <v>2</v>
      </c>
      <c r="E247">
        <v>3</v>
      </c>
      <c r="F247" t="s">
        <v>110</v>
      </c>
      <c r="G247" s="2" t="s">
        <v>157</v>
      </c>
      <c r="H247" s="2" t="s">
        <v>209</v>
      </c>
      <c r="I247" t="s">
        <v>111</v>
      </c>
      <c r="J247">
        <v>100</v>
      </c>
    </row>
    <row r="248" spans="1:10" x14ac:dyDescent="0.25">
      <c r="A248" s="1">
        <v>44880</v>
      </c>
      <c r="B248" s="49" t="s">
        <v>123</v>
      </c>
      <c r="C248">
        <v>17</v>
      </c>
      <c r="D248">
        <v>2</v>
      </c>
      <c r="E248">
        <v>4</v>
      </c>
      <c r="F248" t="s">
        <v>103</v>
      </c>
      <c r="G248" s="2" t="s">
        <v>281</v>
      </c>
      <c r="H248" s="2" t="s">
        <v>207</v>
      </c>
      <c r="I248" t="s">
        <v>104</v>
      </c>
      <c r="J248">
        <v>20</v>
      </c>
    </row>
    <row r="249" spans="1:10" x14ac:dyDescent="0.25">
      <c r="A249" s="1">
        <v>44880</v>
      </c>
      <c r="B249" s="49" t="s">
        <v>123</v>
      </c>
      <c r="C249">
        <v>17</v>
      </c>
      <c r="D249">
        <v>3</v>
      </c>
      <c r="E249">
        <v>5</v>
      </c>
      <c r="F249" t="s">
        <v>110</v>
      </c>
      <c r="G249" s="2" t="s">
        <v>157</v>
      </c>
      <c r="H249" s="2" t="s">
        <v>209</v>
      </c>
      <c r="I249" t="s">
        <v>111</v>
      </c>
      <c r="J249">
        <v>100</v>
      </c>
    </row>
    <row r="250" spans="1:10" x14ac:dyDescent="0.25">
      <c r="A250" s="1">
        <v>44880</v>
      </c>
      <c r="B250" s="49" t="s">
        <v>123</v>
      </c>
      <c r="C250">
        <v>17</v>
      </c>
      <c r="D250">
        <v>4</v>
      </c>
      <c r="E250">
        <v>6</v>
      </c>
      <c r="F250" t="s">
        <v>110</v>
      </c>
      <c r="G250" s="2" t="s">
        <v>157</v>
      </c>
      <c r="H250" s="2" t="s">
        <v>209</v>
      </c>
      <c r="I250" t="s">
        <v>111</v>
      </c>
      <c r="J250">
        <v>80</v>
      </c>
    </row>
    <row r="251" spans="1:10" x14ac:dyDescent="0.25">
      <c r="A251" s="1">
        <v>44880</v>
      </c>
      <c r="B251" s="49" t="s">
        <v>123</v>
      </c>
      <c r="C251">
        <v>17</v>
      </c>
      <c r="D251">
        <v>4</v>
      </c>
      <c r="E251">
        <v>7</v>
      </c>
      <c r="F251" t="s">
        <v>103</v>
      </c>
      <c r="G251" s="2" t="s">
        <v>281</v>
      </c>
      <c r="H251" s="2" t="s">
        <v>207</v>
      </c>
      <c r="I251" t="s">
        <v>104</v>
      </c>
      <c r="J251">
        <v>30</v>
      </c>
    </row>
    <row r="252" spans="1:10" x14ac:dyDescent="0.25">
      <c r="A252" s="1">
        <v>44880</v>
      </c>
      <c r="B252" s="49" t="s">
        <v>123</v>
      </c>
      <c r="C252">
        <v>17</v>
      </c>
      <c r="D252">
        <v>4</v>
      </c>
      <c r="E252">
        <v>8</v>
      </c>
      <c r="F252" t="s">
        <v>97</v>
      </c>
      <c r="G252" s="2" t="s">
        <v>137</v>
      </c>
      <c r="H252" s="52" t="s">
        <v>328</v>
      </c>
      <c r="I252" t="s">
        <v>23</v>
      </c>
      <c r="J252">
        <v>70</v>
      </c>
    </row>
    <row r="253" spans="1:10" x14ac:dyDescent="0.25">
      <c r="A253" s="1">
        <v>44880</v>
      </c>
      <c r="B253" s="49" t="s">
        <v>123</v>
      </c>
      <c r="C253">
        <v>17</v>
      </c>
      <c r="D253">
        <v>5</v>
      </c>
      <c r="E253">
        <v>9</v>
      </c>
      <c r="F253" t="s">
        <v>97</v>
      </c>
      <c r="G253" s="2" t="s">
        <v>137</v>
      </c>
      <c r="H253" s="52" t="s">
        <v>328</v>
      </c>
      <c r="I253" t="s">
        <v>23</v>
      </c>
      <c r="J253">
        <v>40</v>
      </c>
    </row>
    <row r="254" spans="1:10" x14ac:dyDescent="0.25">
      <c r="A254" s="1">
        <v>44880</v>
      </c>
      <c r="B254" s="49" t="s">
        <v>123</v>
      </c>
      <c r="C254">
        <v>17</v>
      </c>
      <c r="D254">
        <v>5</v>
      </c>
      <c r="E254">
        <v>10</v>
      </c>
      <c r="F254" t="s">
        <v>110</v>
      </c>
      <c r="G254" s="2" t="s">
        <v>157</v>
      </c>
      <c r="H254" s="2" t="s">
        <v>209</v>
      </c>
      <c r="I254" t="s">
        <v>111</v>
      </c>
      <c r="J254">
        <v>70</v>
      </c>
    </row>
    <row r="255" spans="1:10" x14ac:dyDescent="0.25">
      <c r="A255" s="1">
        <v>44880</v>
      </c>
      <c r="B255" s="49" t="s">
        <v>123</v>
      </c>
      <c r="C255">
        <v>17</v>
      </c>
      <c r="D255">
        <v>5</v>
      </c>
      <c r="E255">
        <v>11</v>
      </c>
      <c r="F255" t="s">
        <v>103</v>
      </c>
      <c r="G255" s="2" t="s">
        <v>281</v>
      </c>
      <c r="H255" s="2" t="s">
        <v>207</v>
      </c>
      <c r="I255" t="s">
        <v>104</v>
      </c>
      <c r="J255">
        <v>10</v>
      </c>
    </row>
    <row r="256" spans="1:10" x14ac:dyDescent="0.25">
      <c r="A256" s="1">
        <v>44880</v>
      </c>
      <c r="B256" s="49" t="s">
        <v>123</v>
      </c>
      <c r="C256">
        <v>18</v>
      </c>
      <c r="D256">
        <v>1</v>
      </c>
      <c r="E256">
        <v>1</v>
      </c>
      <c r="F256" t="s">
        <v>110</v>
      </c>
      <c r="G256" s="2" t="s">
        <v>157</v>
      </c>
      <c r="H256" s="2" t="s">
        <v>209</v>
      </c>
      <c r="I256" t="s">
        <v>111</v>
      </c>
      <c r="J256">
        <v>100</v>
      </c>
    </row>
    <row r="257" spans="1:10" x14ac:dyDescent="0.25">
      <c r="A257" s="1">
        <v>44880</v>
      </c>
      <c r="B257" s="49" t="s">
        <v>123</v>
      </c>
      <c r="C257">
        <v>18</v>
      </c>
      <c r="D257">
        <v>1</v>
      </c>
      <c r="E257">
        <v>2</v>
      </c>
      <c r="F257" t="s">
        <v>103</v>
      </c>
      <c r="G257" s="2" t="s">
        <v>281</v>
      </c>
      <c r="H257" s="2" t="s">
        <v>207</v>
      </c>
      <c r="I257" t="s">
        <v>104</v>
      </c>
      <c r="J257">
        <v>20</v>
      </c>
    </row>
    <row r="258" spans="1:10" x14ac:dyDescent="0.25">
      <c r="A258" s="1">
        <v>44880</v>
      </c>
      <c r="B258" s="49" t="s">
        <v>123</v>
      </c>
      <c r="C258">
        <v>18</v>
      </c>
      <c r="D258">
        <v>2</v>
      </c>
      <c r="E258">
        <v>3</v>
      </c>
      <c r="F258" t="s">
        <v>103</v>
      </c>
      <c r="G258" s="2" t="s">
        <v>281</v>
      </c>
      <c r="H258" s="2" t="s">
        <v>207</v>
      </c>
      <c r="I258" t="s">
        <v>104</v>
      </c>
      <c r="J258">
        <v>20</v>
      </c>
    </row>
    <row r="259" spans="1:10" x14ac:dyDescent="0.25">
      <c r="A259" s="1">
        <v>44880</v>
      </c>
      <c r="B259" s="49" t="s">
        <v>123</v>
      </c>
      <c r="C259">
        <v>18</v>
      </c>
      <c r="D259">
        <v>2</v>
      </c>
      <c r="E259">
        <v>4</v>
      </c>
      <c r="F259" t="s">
        <v>110</v>
      </c>
      <c r="G259" s="2" t="s">
        <v>157</v>
      </c>
      <c r="H259" s="2" t="s">
        <v>209</v>
      </c>
      <c r="I259" t="s">
        <v>111</v>
      </c>
      <c r="J259">
        <v>100</v>
      </c>
    </row>
    <row r="260" spans="1:10" x14ac:dyDescent="0.25">
      <c r="A260" s="1">
        <v>44880</v>
      </c>
      <c r="B260" s="49" t="s">
        <v>123</v>
      </c>
      <c r="C260">
        <v>18</v>
      </c>
      <c r="D260">
        <v>3</v>
      </c>
      <c r="E260">
        <v>5</v>
      </c>
      <c r="F260" t="s">
        <v>110</v>
      </c>
      <c r="G260" s="2" t="s">
        <v>157</v>
      </c>
      <c r="H260" s="2" t="s">
        <v>209</v>
      </c>
      <c r="I260" t="s">
        <v>111</v>
      </c>
      <c r="J260">
        <v>100</v>
      </c>
    </row>
    <row r="261" spans="1:10" x14ac:dyDescent="0.25">
      <c r="A261" s="1">
        <v>44880</v>
      </c>
      <c r="B261" s="49" t="s">
        <v>123</v>
      </c>
      <c r="C261">
        <v>18</v>
      </c>
      <c r="D261">
        <v>4</v>
      </c>
      <c r="E261">
        <v>6</v>
      </c>
      <c r="F261" t="s">
        <v>110</v>
      </c>
      <c r="G261" s="2" t="s">
        <v>157</v>
      </c>
      <c r="H261" s="2" t="s">
        <v>209</v>
      </c>
      <c r="I261" t="s">
        <v>111</v>
      </c>
      <c r="J261">
        <v>100</v>
      </c>
    </row>
    <row r="262" spans="1:10" x14ac:dyDescent="0.25">
      <c r="A262" s="1">
        <v>44880</v>
      </c>
      <c r="B262" s="49" t="s">
        <v>123</v>
      </c>
      <c r="C262">
        <v>18</v>
      </c>
      <c r="D262">
        <v>4</v>
      </c>
      <c r="E262">
        <v>7</v>
      </c>
      <c r="F262" t="s">
        <v>103</v>
      </c>
      <c r="G262" s="2" t="s">
        <v>281</v>
      </c>
      <c r="H262" s="2" t="s">
        <v>207</v>
      </c>
      <c r="I262" t="s">
        <v>104</v>
      </c>
      <c r="J262">
        <v>40</v>
      </c>
    </row>
    <row r="263" spans="1:10" x14ac:dyDescent="0.25">
      <c r="A263" s="1">
        <v>44880</v>
      </c>
      <c r="B263" s="49" t="s">
        <v>123</v>
      </c>
      <c r="C263">
        <v>18</v>
      </c>
      <c r="D263">
        <v>5</v>
      </c>
      <c r="E263">
        <v>8</v>
      </c>
      <c r="F263" t="s">
        <v>110</v>
      </c>
      <c r="G263" s="2" t="s">
        <v>157</v>
      </c>
      <c r="H263" s="2" t="s">
        <v>209</v>
      </c>
      <c r="I263" t="s">
        <v>111</v>
      </c>
      <c r="J263">
        <v>100</v>
      </c>
    </row>
    <row r="264" spans="1:10" x14ac:dyDescent="0.25">
      <c r="A264" s="1">
        <v>44880</v>
      </c>
      <c r="B264" s="49" t="s">
        <v>123</v>
      </c>
      <c r="C264">
        <v>18</v>
      </c>
      <c r="D264">
        <v>5</v>
      </c>
      <c r="E264">
        <v>9</v>
      </c>
      <c r="F264" t="s">
        <v>103</v>
      </c>
      <c r="G264" s="2" t="s">
        <v>281</v>
      </c>
      <c r="H264" s="2" t="s">
        <v>207</v>
      </c>
      <c r="I264" t="s">
        <v>104</v>
      </c>
      <c r="J264">
        <v>30</v>
      </c>
    </row>
    <row r="265" spans="1:10" x14ac:dyDescent="0.25">
      <c r="A265" s="1">
        <v>44880</v>
      </c>
      <c r="B265" s="49" t="s">
        <v>123</v>
      </c>
      <c r="C265">
        <v>19</v>
      </c>
      <c r="D265">
        <v>1</v>
      </c>
      <c r="E265">
        <v>1</v>
      </c>
      <c r="F265" t="s">
        <v>110</v>
      </c>
      <c r="G265" s="2" t="s">
        <v>157</v>
      </c>
      <c r="H265" s="2" t="s">
        <v>209</v>
      </c>
      <c r="I265" t="s">
        <v>111</v>
      </c>
      <c r="J265">
        <v>100</v>
      </c>
    </row>
    <row r="266" spans="1:10" x14ac:dyDescent="0.25">
      <c r="A266" s="1">
        <v>44880</v>
      </c>
      <c r="B266" s="49" t="s">
        <v>123</v>
      </c>
      <c r="C266">
        <v>19</v>
      </c>
      <c r="D266">
        <v>2</v>
      </c>
      <c r="E266">
        <v>2</v>
      </c>
      <c r="F266" t="s">
        <v>110</v>
      </c>
      <c r="G266" s="2" t="s">
        <v>157</v>
      </c>
      <c r="H266" s="2" t="s">
        <v>209</v>
      </c>
      <c r="I266" t="s">
        <v>111</v>
      </c>
      <c r="J266">
        <v>100</v>
      </c>
    </row>
    <row r="267" spans="1:10" x14ac:dyDescent="0.25">
      <c r="A267" s="1">
        <v>44880</v>
      </c>
      <c r="B267" s="49" t="s">
        <v>123</v>
      </c>
      <c r="C267">
        <v>19</v>
      </c>
      <c r="D267">
        <v>3</v>
      </c>
      <c r="E267">
        <v>3</v>
      </c>
      <c r="F267" t="s">
        <v>110</v>
      </c>
      <c r="G267" s="2" t="s">
        <v>157</v>
      </c>
      <c r="H267" s="2" t="s">
        <v>209</v>
      </c>
      <c r="I267" t="s">
        <v>111</v>
      </c>
      <c r="J267">
        <v>100</v>
      </c>
    </row>
    <row r="268" spans="1:10" x14ac:dyDescent="0.25">
      <c r="A268" s="1">
        <v>44880</v>
      </c>
      <c r="B268" s="50" t="s">
        <v>123</v>
      </c>
      <c r="C268">
        <v>19</v>
      </c>
      <c r="D268">
        <v>4</v>
      </c>
      <c r="E268">
        <v>4</v>
      </c>
      <c r="F268" t="s">
        <v>110</v>
      </c>
      <c r="G268" s="2" t="s">
        <v>157</v>
      </c>
      <c r="H268" s="2" t="s">
        <v>209</v>
      </c>
      <c r="I268" t="s">
        <v>111</v>
      </c>
      <c r="J268">
        <v>100</v>
      </c>
    </row>
  </sheetData>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CEE6CD-66CE-4FE6-A4B4-707DBD64AE1D}">
  <dimension ref="B1:AL115"/>
  <sheetViews>
    <sheetView zoomScale="90" zoomScaleNormal="90" workbookViewId="0">
      <selection activeCell="B5" sqref="B5:B32"/>
    </sheetView>
  </sheetViews>
  <sheetFormatPr baseColWidth="10" defaultRowHeight="15" x14ac:dyDescent="0.25"/>
  <cols>
    <col min="1" max="1" width="4.42578125" customWidth="1"/>
    <col min="2" max="2" width="45.28515625" bestFit="1" customWidth="1"/>
    <col min="3" max="3" width="12.7109375" customWidth="1"/>
    <col min="4" max="4" width="11" customWidth="1"/>
    <col min="5" max="5" width="14.5703125" customWidth="1"/>
    <col min="6" max="6" width="11" customWidth="1"/>
    <col min="7" max="8" width="6.28515625" customWidth="1"/>
    <col min="9" max="9" width="45.28515625" bestFit="1" customWidth="1"/>
    <col min="10" max="10" width="25" customWidth="1"/>
    <col min="11" max="12" width="4.5703125" customWidth="1"/>
    <col min="13" max="13" width="3.140625" style="15" customWidth="1"/>
    <col min="14" max="14" width="4.5703125" style="28" customWidth="1"/>
    <col min="15" max="16" width="4.5703125" customWidth="1"/>
    <col min="17" max="17" width="3.140625" customWidth="1"/>
    <col min="18" max="26" width="4.5703125" customWidth="1"/>
    <col min="27" max="28" width="3.85546875" customWidth="1"/>
    <col min="29" max="29" width="13.5703125" customWidth="1"/>
    <col min="30" max="33" width="13" customWidth="1"/>
    <col min="34" max="34" width="45.28515625" bestFit="1" customWidth="1"/>
    <col min="35" max="35" width="40.5703125" style="16" bestFit="1" customWidth="1"/>
    <col min="36" max="36" width="42" bestFit="1" customWidth="1"/>
    <col min="37" max="39" width="15" customWidth="1"/>
    <col min="40" max="40" width="16.42578125" bestFit="1" customWidth="1"/>
    <col min="41" max="41" width="14.85546875" customWidth="1"/>
    <col min="42" max="42" width="15" customWidth="1"/>
    <col min="43" max="43" width="16.42578125" customWidth="1"/>
    <col min="44" max="44" width="14.85546875" customWidth="1"/>
    <col min="45" max="45" width="15" bestFit="1" customWidth="1"/>
    <col min="46" max="46" width="16.42578125" bestFit="1" customWidth="1"/>
    <col min="47" max="47" width="14.85546875" customWidth="1"/>
    <col min="48" max="48" width="15" customWidth="1"/>
    <col min="49" max="49" width="16.42578125" bestFit="1" customWidth="1"/>
    <col min="50" max="50" width="14.85546875" customWidth="1"/>
    <col min="51" max="51" width="15" bestFit="1" customWidth="1"/>
    <col min="52" max="52" width="16.42578125" customWidth="1"/>
    <col min="53" max="53" width="14.85546875" customWidth="1"/>
    <col min="54" max="54" width="15" customWidth="1"/>
    <col min="55" max="55" width="16.42578125" bestFit="1" customWidth="1"/>
    <col min="56" max="56" width="14.85546875" customWidth="1"/>
    <col min="57" max="57" width="15" bestFit="1" customWidth="1"/>
    <col min="58" max="58" width="16.42578125" bestFit="1" customWidth="1"/>
    <col min="59" max="59" width="14.85546875" customWidth="1"/>
    <col min="60" max="60" width="15" customWidth="1"/>
    <col min="61" max="61" width="16.42578125" bestFit="1" customWidth="1"/>
    <col min="62" max="62" width="14.85546875" customWidth="1"/>
    <col min="63" max="63" width="15" bestFit="1" customWidth="1"/>
    <col min="64" max="64" width="16.42578125" bestFit="1" customWidth="1"/>
    <col min="65" max="65" width="14.85546875" customWidth="1"/>
    <col min="66" max="66" width="15" customWidth="1"/>
    <col min="67" max="67" width="16.42578125" customWidth="1"/>
    <col min="68" max="68" width="14.85546875" customWidth="1"/>
    <col min="69" max="69" width="15" customWidth="1"/>
    <col min="70" max="70" width="16.42578125" customWidth="1"/>
    <col min="71" max="71" width="14.85546875" customWidth="1"/>
    <col min="72" max="72" width="15" customWidth="1"/>
    <col min="73" max="73" width="16.42578125" customWidth="1"/>
    <col min="74" max="74" width="14.85546875" customWidth="1"/>
    <col min="75" max="75" width="15" bestFit="1" customWidth="1"/>
    <col min="76" max="76" width="16.42578125" customWidth="1"/>
    <col min="77" max="77" width="14.85546875" customWidth="1"/>
    <col min="78" max="78" width="15" customWidth="1"/>
    <col min="79" max="79" width="16.42578125" bestFit="1" customWidth="1"/>
    <col min="80" max="80" width="14.85546875" customWidth="1"/>
    <col min="81" max="81" width="15" bestFit="1" customWidth="1"/>
    <col min="82" max="82" width="16.42578125" customWidth="1"/>
    <col min="83" max="83" width="14.85546875" customWidth="1"/>
    <col min="84" max="84" width="15" customWidth="1"/>
    <col min="85" max="85" width="16.42578125" bestFit="1" customWidth="1"/>
    <col min="86" max="86" width="14.85546875" customWidth="1"/>
    <col min="87" max="87" width="15" bestFit="1" customWidth="1"/>
    <col min="88" max="88" width="16.42578125" bestFit="1" customWidth="1"/>
    <col min="89" max="89" width="14.85546875" customWidth="1"/>
    <col min="90" max="90" width="15" customWidth="1"/>
    <col min="91" max="91" width="16.42578125" bestFit="1" customWidth="1"/>
    <col min="92" max="92" width="14.85546875" customWidth="1"/>
    <col min="93" max="93" width="15" bestFit="1" customWidth="1"/>
    <col min="94" max="94" width="16.42578125" bestFit="1" customWidth="1"/>
    <col min="95" max="95" width="14.85546875" customWidth="1"/>
    <col min="96" max="96" width="15" customWidth="1"/>
    <col min="97" max="97" width="16.42578125" bestFit="1" customWidth="1"/>
    <col min="98" max="98" width="14.85546875" customWidth="1"/>
    <col min="99" max="99" width="15" customWidth="1"/>
    <col min="100" max="100" width="16.42578125" bestFit="1" customWidth="1"/>
    <col min="101" max="101" width="14.85546875" customWidth="1"/>
    <col min="102" max="102" width="15" customWidth="1"/>
    <col min="103" max="103" width="16.42578125" customWidth="1"/>
    <col min="104" max="104" width="14.85546875" customWidth="1"/>
    <col min="105" max="105" width="15" bestFit="1" customWidth="1"/>
    <col min="106" max="106" width="16.42578125" bestFit="1" customWidth="1"/>
    <col min="107" max="107" width="14.85546875" customWidth="1"/>
    <col min="108" max="108" width="15" customWidth="1"/>
    <col min="109" max="109" width="16.42578125" bestFit="1" customWidth="1"/>
    <col min="110" max="110" width="14.85546875" customWidth="1"/>
    <col min="111" max="111" width="15" customWidth="1"/>
    <col min="112" max="112" width="16.42578125" customWidth="1"/>
    <col min="113" max="113" width="14.85546875" customWidth="1"/>
    <col min="114" max="114" width="15" customWidth="1"/>
    <col min="115" max="115" width="16.42578125" customWidth="1"/>
    <col min="116" max="116" width="14.85546875" customWidth="1"/>
    <col min="117" max="117" width="15" customWidth="1"/>
    <col min="118" max="118" width="16.42578125" customWidth="1"/>
    <col min="119" max="119" width="14.85546875" customWidth="1"/>
    <col min="120" max="120" width="15" customWidth="1"/>
    <col min="121" max="121" width="16.42578125" bestFit="1" customWidth="1"/>
    <col min="122" max="122" width="14.85546875" customWidth="1"/>
    <col min="123" max="123" width="15" customWidth="1"/>
    <col min="124" max="124" width="16.42578125" customWidth="1"/>
    <col min="125" max="125" width="14.85546875" customWidth="1"/>
    <col min="126" max="126" width="15" customWidth="1"/>
    <col min="127" max="127" width="16.42578125" bestFit="1" customWidth="1"/>
    <col min="128" max="128" width="14.85546875" customWidth="1"/>
    <col min="129" max="129" width="15" customWidth="1"/>
    <col min="130" max="130" width="16.42578125" customWidth="1"/>
    <col min="131" max="131" width="14.85546875" customWidth="1"/>
    <col min="132" max="132" width="15" customWidth="1"/>
    <col min="133" max="133" width="16.42578125" customWidth="1"/>
    <col min="134" max="134" width="14.85546875" customWidth="1"/>
    <col min="135" max="135" width="15" bestFit="1" customWidth="1"/>
    <col min="136" max="136" width="16.42578125" customWidth="1"/>
    <col min="137" max="137" width="14.85546875" customWidth="1"/>
    <col min="138" max="138" width="15" customWidth="1"/>
    <col min="139" max="139" width="16.42578125" bestFit="1" customWidth="1"/>
    <col min="140" max="140" width="14.85546875" customWidth="1"/>
    <col min="141" max="141" width="15" bestFit="1" customWidth="1"/>
    <col min="142" max="142" width="16.42578125" customWidth="1"/>
    <col min="143" max="143" width="14.85546875" customWidth="1"/>
    <col min="144" max="144" width="15" customWidth="1"/>
    <col min="145" max="145" width="16.42578125" bestFit="1" customWidth="1"/>
    <col min="146" max="146" width="14.85546875" customWidth="1"/>
    <col min="147" max="147" width="15" bestFit="1" customWidth="1"/>
    <col min="148" max="148" width="16.42578125" bestFit="1" customWidth="1"/>
    <col min="149" max="149" width="14.85546875" customWidth="1"/>
    <col min="150" max="150" width="15" customWidth="1"/>
    <col min="151" max="151" width="16.42578125" bestFit="1" customWidth="1"/>
    <col min="152" max="152" width="14.85546875" customWidth="1"/>
    <col min="153" max="153" width="15" bestFit="1" customWidth="1"/>
    <col min="154" max="154" width="16.42578125" bestFit="1" customWidth="1"/>
    <col min="155" max="155" width="14.85546875" customWidth="1"/>
    <col min="156" max="156" width="15" customWidth="1"/>
    <col min="157" max="157" width="16.42578125" bestFit="1" customWidth="1"/>
    <col min="158" max="158" width="14.85546875" customWidth="1"/>
    <col min="159" max="159" width="15" bestFit="1" customWidth="1"/>
    <col min="160" max="160" width="16.42578125" customWidth="1"/>
    <col min="161" max="161" width="14.85546875" customWidth="1"/>
    <col min="162" max="162" width="15" customWidth="1"/>
    <col min="163" max="163" width="16.42578125" bestFit="1" customWidth="1"/>
    <col min="164" max="164" width="14.85546875" customWidth="1"/>
    <col min="165" max="165" width="15" customWidth="1"/>
    <col min="166" max="166" width="16.42578125" customWidth="1"/>
    <col min="167" max="167" width="14.85546875" customWidth="1"/>
    <col min="168" max="168" width="15" customWidth="1"/>
    <col min="169" max="169" width="16.42578125" customWidth="1"/>
    <col min="170" max="170" width="14.85546875" customWidth="1"/>
    <col min="171" max="171" width="15" customWidth="1"/>
    <col min="172" max="172" width="16.42578125" customWidth="1"/>
    <col min="173" max="173" width="14.85546875" customWidth="1"/>
    <col min="174" max="174" width="15" customWidth="1"/>
    <col min="175" max="175" width="16.42578125" customWidth="1"/>
    <col min="176" max="176" width="14.85546875" customWidth="1"/>
    <col min="177" max="177" width="15" bestFit="1" customWidth="1"/>
    <col min="178" max="178" width="16.42578125" bestFit="1" customWidth="1"/>
    <col min="179" max="179" width="14.85546875" customWidth="1"/>
    <col min="180" max="180" width="15" customWidth="1"/>
    <col min="181" max="181" width="16.42578125" customWidth="1"/>
    <col min="182" max="182" width="14.85546875" customWidth="1"/>
    <col min="183" max="183" width="15" customWidth="1"/>
    <col min="184" max="184" width="16.42578125" customWidth="1"/>
    <col min="185" max="185" width="14.85546875" customWidth="1"/>
    <col min="186" max="186" width="15" customWidth="1"/>
    <col min="187" max="187" width="16.42578125" customWidth="1"/>
    <col min="188" max="188" width="14.85546875" customWidth="1"/>
    <col min="189" max="189" width="15" customWidth="1"/>
    <col min="190" max="190" width="16.42578125" customWidth="1"/>
    <col min="191" max="191" width="14.85546875" customWidth="1"/>
    <col min="192" max="192" width="15" customWidth="1"/>
    <col min="193" max="193" width="16.42578125" bestFit="1" customWidth="1"/>
    <col min="194" max="194" width="14.85546875" customWidth="1"/>
    <col min="195" max="195" width="15" bestFit="1" customWidth="1"/>
    <col min="196" max="196" width="16.42578125" bestFit="1" customWidth="1"/>
    <col min="197" max="197" width="14.85546875" customWidth="1"/>
    <col min="198" max="198" width="15" customWidth="1"/>
    <col min="199" max="199" width="16.42578125" customWidth="1"/>
    <col min="200" max="200" width="14.85546875" customWidth="1"/>
    <col min="201" max="201" width="15" bestFit="1" customWidth="1"/>
    <col min="202" max="202" width="16.42578125" customWidth="1"/>
    <col min="203" max="203" width="14.85546875" customWidth="1"/>
    <col min="204" max="204" width="15" customWidth="1"/>
    <col min="205" max="205" width="16.42578125" bestFit="1" customWidth="1"/>
    <col min="206" max="206" width="14.85546875" customWidth="1"/>
    <col min="207" max="207" width="15" bestFit="1" customWidth="1"/>
    <col min="208" max="208" width="16.42578125" customWidth="1"/>
    <col min="209" max="209" width="14.85546875" customWidth="1"/>
    <col min="210" max="210" width="15" customWidth="1"/>
    <col min="211" max="211" width="16.42578125" bestFit="1" customWidth="1"/>
    <col min="212" max="212" width="14.85546875" customWidth="1"/>
    <col min="213" max="213" width="15" bestFit="1" customWidth="1"/>
    <col min="214" max="214" width="16.42578125" bestFit="1" customWidth="1"/>
    <col min="215" max="215" width="14.85546875" customWidth="1"/>
    <col min="216" max="216" width="15" customWidth="1"/>
    <col min="217" max="217" width="16.42578125" bestFit="1" customWidth="1"/>
    <col min="218" max="218" width="14.85546875" customWidth="1"/>
    <col min="219" max="219" width="15" bestFit="1" customWidth="1"/>
    <col min="220" max="220" width="16.42578125" bestFit="1" customWidth="1"/>
    <col min="221" max="221" width="14.85546875" customWidth="1"/>
    <col min="222" max="222" width="15" customWidth="1"/>
    <col min="223" max="223" width="16.42578125" bestFit="1" customWidth="1"/>
    <col min="224" max="224" width="14.85546875" customWidth="1"/>
    <col min="225" max="225" width="15" bestFit="1" customWidth="1"/>
    <col min="226" max="226" width="16.42578125" customWidth="1"/>
    <col min="227" max="227" width="14.85546875" customWidth="1"/>
    <col min="228" max="228" width="15" customWidth="1"/>
    <col min="229" max="229" width="16.42578125" bestFit="1" customWidth="1"/>
    <col min="230" max="230" width="14.85546875" customWidth="1"/>
    <col min="231" max="231" width="15" customWidth="1"/>
    <col min="232" max="232" width="16.42578125" customWidth="1"/>
    <col min="233" max="233" width="14.85546875" customWidth="1"/>
    <col min="234" max="234" width="15" customWidth="1"/>
    <col min="235" max="235" width="16.42578125" customWidth="1"/>
    <col min="236" max="236" width="14.85546875" customWidth="1"/>
    <col min="237" max="237" width="15" bestFit="1" customWidth="1"/>
    <col min="238" max="238" width="16.42578125" bestFit="1" customWidth="1"/>
    <col min="239" max="239" width="14.85546875" customWidth="1"/>
    <col min="240" max="240" width="15" customWidth="1"/>
    <col min="241" max="241" width="16.42578125" bestFit="1" customWidth="1"/>
    <col min="242" max="242" width="14.85546875" customWidth="1"/>
    <col min="243" max="243" width="15" bestFit="1" customWidth="1"/>
    <col min="244" max="244" width="16.42578125" customWidth="1"/>
    <col min="245" max="245" width="14.85546875" customWidth="1"/>
    <col min="246" max="246" width="15" customWidth="1"/>
    <col min="247" max="247" width="16.42578125" customWidth="1"/>
    <col min="248" max="248" width="14.85546875" customWidth="1"/>
    <col min="249" max="249" width="15" bestFit="1" customWidth="1"/>
    <col min="250" max="250" width="16.42578125" customWidth="1"/>
    <col min="251" max="251" width="14.85546875" customWidth="1"/>
    <col min="252" max="252" width="15" customWidth="1"/>
    <col min="253" max="253" width="16.42578125" customWidth="1"/>
    <col min="254" max="254" width="14.85546875" customWidth="1"/>
    <col min="255" max="255" width="15" bestFit="1" customWidth="1"/>
    <col min="256" max="256" width="16.42578125" bestFit="1" customWidth="1"/>
    <col min="257" max="257" width="14.85546875" customWidth="1"/>
    <col min="258" max="258" width="15" customWidth="1"/>
    <col min="259" max="259" width="16.42578125" bestFit="1" customWidth="1"/>
    <col min="260" max="260" width="14.85546875" customWidth="1"/>
    <col min="261" max="261" width="15" customWidth="1"/>
    <col min="262" max="262" width="16.42578125" customWidth="1"/>
    <col min="263" max="263" width="14.85546875" customWidth="1"/>
    <col min="264" max="264" width="15" customWidth="1"/>
    <col min="265" max="265" width="16.42578125" bestFit="1" customWidth="1"/>
    <col min="266" max="266" width="14.85546875" customWidth="1"/>
    <col min="267" max="267" width="15" customWidth="1"/>
    <col min="268" max="268" width="16.42578125" customWidth="1"/>
    <col min="269" max="269" width="14.85546875" customWidth="1"/>
    <col min="270" max="270" width="15" customWidth="1"/>
    <col min="271" max="271" width="16.42578125" bestFit="1" customWidth="1"/>
    <col min="272" max="272" width="14.85546875" customWidth="1"/>
    <col min="273" max="273" width="15" customWidth="1"/>
    <col min="274" max="274" width="16.42578125" bestFit="1" customWidth="1"/>
    <col min="275" max="275" width="14.85546875" customWidth="1"/>
    <col min="276" max="276" width="15" customWidth="1"/>
    <col min="277" max="277" width="16.42578125" bestFit="1" customWidth="1"/>
    <col min="278" max="278" width="14.85546875" customWidth="1"/>
    <col min="279" max="279" width="15" bestFit="1" customWidth="1"/>
    <col min="280" max="280" width="16.42578125" bestFit="1" customWidth="1"/>
    <col min="281" max="281" width="14.85546875" customWidth="1"/>
    <col min="282" max="282" width="15" customWidth="1"/>
    <col min="283" max="283" width="16.42578125" bestFit="1" customWidth="1"/>
    <col min="284" max="284" width="14.85546875" customWidth="1"/>
    <col min="285" max="285" width="15" customWidth="1"/>
    <col min="286" max="286" width="16.42578125" bestFit="1" customWidth="1"/>
    <col min="287" max="287" width="14.85546875" customWidth="1"/>
    <col min="288" max="288" width="15" customWidth="1"/>
    <col min="289" max="289" width="16.42578125" customWidth="1"/>
    <col min="290" max="290" width="14.85546875" customWidth="1"/>
    <col min="291" max="291" width="15" bestFit="1" customWidth="1"/>
    <col min="292" max="292" width="16.42578125" bestFit="1" customWidth="1"/>
    <col min="293" max="293" width="14.85546875" customWidth="1"/>
    <col min="294" max="294" width="15" customWidth="1"/>
    <col min="295" max="295" width="16.42578125" customWidth="1"/>
    <col min="296" max="296" width="14.85546875" customWidth="1"/>
    <col min="297" max="297" width="15" customWidth="1"/>
    <col min="298" max="298" width="16.42578125" customWidth="1"/>
    <col min="299" max="299" width="14.85546875" customWidth="1"/>
    <col min="300" max="300" width="15" customWidth="1"/>
    <col min="301" max="301" width="16.42578125" customWidth="1"/>
    <col min="302" max="302" width="14.85546875" customWidth="1"/>
    <col min="303" max="303" width="15" customWidth="1"/>
    <col min="304" max="304" width="16.42578125" bestFit="1" customWidth="1"/>
    <col min="305" max="305" width="14.85546875" customWidth="1"/>
    <col min="306" max="306" width="15" customWidth="1"/>
    <col min="307" max="307" width="16.42578125" customWidth="1"/>
    <col min="308" max="308" width="14.85546875" customWidth="1"/>
    <col min="309" max="309" width="15" customWidth="1"/>
    <col min="310" max="310" width="16.42578125" bestFit="1" customWidth="1"/>
    <col min="311" max="311" width="14.85546875" customWidth="1"/>
    <col min="312" max="312" width="15" customWidth="1"/>
    <col min="313" max="313" width="16.42578125" bestFit="1" customWidth="1"/>
    <col min="314" max="314" width="14.85546875" customWidth="1"/>
    <col min="315" max="315" width="15" bestFit="1" customWidth="1"/>
    <col min="316" max="316" width="16.42578125" bestFit="1" customWidth="1"/>
    <col min="317" max="317" width="14.85546875" customWidth="1"/>
    <col min="318" max="318" width="15" customWidth="1"/>
    <col min="319" max="319" width="16.42578125" customWidth="1"/>
    <col min="320" max="320" width="14.85546875" customWidth="1"/>
    <col min="321" max="321" width="15" customWidth="1"/>
    <col min="322" max="322" width="16.42578125" customWidth="1"/>
    <col min="323" max="323" width="14.85546875" customWidth="1"/>
    <col min="324" max="324" width="15" customWidth="1"/>
    <col min="325" max="325" width="16.42578125" bestFit="1" customWidth="1"/>
    <col min="326" max="326" width="14.85546875" customWidth="1"/>
    <col min="327" max="327" width="15" bestFit="1" customWidth="1"/>
    <col min="328" max="328" width="16.42578125" customWidth="1"/>
    <col min="329" max="329" width="14.85546875" customWidth="1"/>
    <col min="330" max="330" width="20" customWidth="1"/>
    <col min="331" max="331" width="21.42578125" bestFit="1" customWidth="1"/>
    <col min="332" max="332" width="19.85546875" customWidth="1"/>
    <col min="333" max="333" width="15" customWidth="1"/>
    <col min="334" max="334" width="16.42578125" customWidth="1"/>
    <col min="335" max="335" width="15" customWidth="1"/>
    <col min="336" max="336" width="16.42578125" customWidth="1"/>
    <col min="337" max="337" width="15" bestFit="1" customWidth="1"/>
    <col min="338" max="338" width="16.42578125" customWidth="1"/>
    <col min="339" max="339" width="15" bestFit="1" customWidth="1"/>
    <col min="340" max="340" width="16.42578125" customWidth="1"/>
    <col min="341" max="341" width="21.28515625" bestFit="1" customWidth="1"/>
    <col min="342" max="342" width="22.5703125" bestFit="1" customWidth="1"/>
    <col min="343" max="343" width="15" bestFit="1" customWidth="1"/>
    <col min="344" max="344" width="16.42578125" bestFit="1" customWidth="1"/>
    <col min="345" max="345" width="21.28515625" bestFit="1" customWidth="1"/>
    <col min="346" max="346" width="22.5703125" bestFit="1" customWidth="1"/>
    <col min="347" max="347" width="15" bestFit="1" customWidth="1"/>
    <col min="348" max="348" width="16.42578125" bestFit="1" customWidth="1"/>
    <col min="349" max="349" width="15" bestFit="1" customWidth="1"/>
    <col min="350" max="350" width="16.42578125" bestFit="1" customWidth="1"/>
    <col min="351" max="351" width="15" bestFit="1" customWidth="1"/>
    <col min="352" max="352" width="16.42578125" bestFit="1" customWidth="1"/>
    <col min="353" max="353" width="15" bestFit="1" customWidth="1"/>
    <col min="354" max="354" width="16.42578125" bestFit="1" customWidth="1"/>
    <col min="355" max="355" width="15" bestFit="1" customWidth="1"/>
    <col min="356" max="356" width="16.42578125" customWidth="1"/>
    <col min="357" max="357" width="21.28515625" bestFit="1" customWidth="1"/>
    <col min="358" max="358" width="22.5703125" customWidth="1"/>
    <col min="359" max="359" width="15" bestFit="1" customWidth="1"/>
    <col min="360" max="360" width="16.42578125" bestFit="1" customWidth="1"/>
    <col min="361" max="361" width="15" bestFit="1" customWidth="1"/>
    <col min="362" max="362" width="16.42578125" bestFit="1" customWidth="1"/>
    <col min="363" max="363" width="15" bestFit="1" customWidth="1"/>
    <col min="364" max="364" width="16.42578125" bestFit="1" customWidth="1"/>
    <col min="365" max="365" width="15" bestFit="1" customWidth="1"/>
    <col min="366" max="366" width="16.42578125" customWidth="1"/>
    <col min="367" max="367" width="15" bestFit="1" customWidth="1"/>
    <col min="368" max="368" width="16.42578125" customWidth="1"/>
    <col min="369" max="369" width="15" customWidth="1"/>
    <col min="370" max="370" width="16.42578125" customWidth="1"/>
    <col min="371" max="371" width="15" bestFit="1" customWidth="1"/>
    <col min="372" max="372" width="16.42578125" bestFit="1" customWidth="1"/>
    <col min="373" max="373" width="15" bestFit="1" customWidth="1"/>
    <col min="374" max="374" width="16.42578125" bestFit="1" customWidth="1"/>
    <col min="375" max="375" width="15" bestFit="1" customWidth="1"/>
    <col min="376" max="376" width="16.42578125" customWidth="1"/>
    <col min="377" max="377" width="21.28515625" bestFit="1" customWidth="1"/>
    <col min="378" max="378" width="22.5703125" customWidth="1"/>
    <col min="379" max="379" width="15" bestFit="1" customWidth="1"/>
    <col min="380" max="380" width="16.42578125" bestFit="1" customWidth="1"/>
    <col min="381" max="381" width="15" bestFit="1" customWidth="1"/>
    <col min="382" max="382" width="16.42578125" bestFit="1" customWidth="1"/>
    <col min="383" max="383" width="21.28515625" bestFit="1" customWidth="1"/>
    <col min="384" max="384" width="22.5703125" bestFit="1" customWidth="1"/>
    <col min="385" max="385" width="15" bestFit="1" customWidth="1"/>
    <col min="386" max="386" width="16.42578125" customWidth="1"/>
    <col min="387" max="387" width="15" bestFit="1" customWidth="1"/>
    <col min="388" max="388" width="16.42578125" customWidth="1"/>
    <col min="389" max="389" width="15" bestFit="1" customWidth="1"/>
    <col min="390" max="390" width="16.42578125" bestFit="1" customWidth="1"/>
    <col min="391" max="391" width="15" bestFit="1" customWidth="1"/>
    <col min="392" max="392" width="16.42578125" bestFit="1" customWidth="1"/>
    <col min="393" max="393" width="15" bestFit="1" customWidth="1"/>
    <col min="394" max="394" width="16.42578125" bestFit="1" customWidth="1"/>
    <col min="395" max="395" width="21.28515625" customWidth="1"/>
    <col min="396" max="396" width="22.5703125" bestFit="1" customWidth="1"/>
    <col min="397" max="397" width="15" bestFit="1" customWidth="1"/>
    <col min="398" max="398" width="16.42578125" bestFit="1" customWidth="1"/>
    <col min="399" max="399" width="21.28515625" bestFit="1" customWidth="1"/>
    <col min="400" max="400" width="22.5703125" bestFit="1" customWidth="1"/>
    <col min="401" max="401" width="15" customWidth="1"/>
    <col min="402" max="402" width="16.42578125" customWidth="1"/>
    <col min="403" max="403" width="15" customWidth="1"/>
    <col min="404" max="404" width="16.42578125" customWidth="1"/>
    <col min="405" max="405" width="15" bestFit="1" customWidth="1"/>
    <col min="406" max="406" width="16.42578125" customWidth="1"/>
    <col min="407" max="407" width="15" bestFit="1" customWidth="1"/>
    <col min="408" max="408" width="16.42578125" customWidth="1"/>
    <col min="409" max="409" width="15" customWidth="1"/>
    <col min="410" max="410" width="16.42578125" customWidth="1"/>
    <col min="411" max="411" width="15" bestFit="1" customWidth="1"/>
    <col min="412" max="412" width="16.42578125" bestFit="1" customWidth="1"/>
    <col min="413" max="413" width="15" bestFit="1" customWidth="1"/>
    <col min="414" max="414" width="16.42578125" customWidth="1"/>
    <col min="415" max="415" width="15" bestFit="1" customWidth="1"/>
    <col min="416" max="416" width="16.42578125" customWidth="1"/>
    <col min="417" max="417" width="15" bestFit="1" customWidth="1"/>
    <col min="418" max="418" width="16.42578125" customWidth="1"/>
    <col min="419" max="419" width="15" customWidth="1"/>
    <col min="420" max="420" width="16.42578125" customWidth="1"/>
    <col min="421" max="421" width="15" bestFit="1" customWidth="1"/>
    <col min="422" max="422" width="16.42578125" bestFit="1" customWidth="1"/>
    <col min="423" max="423" width="15" bestFit="1" customWidth="1"/>
    <col min="424" max="424" width="16.42578125" bestFit="1" customWidth="1"/>
    <col min="425" max="425" width="15" customWidth="1"/>
    <col min="426" max="426" width="16.42578125" bestFit="1" customWidth="1"/>
    <col min="427" max="427" width="21.28515625" bestFit="1" customWidth="1"/>
    <col min="428" max="428" width="22.5703125" bestFit="1" customWidth="1"/>
    <col min="429" max="429" width="15" bestFit="1" customWidth="1"/>
    <col min="430" max="430" width="16.42578125" customWidth="1"/>
    <col min="431" max="431" width="21.28515625" bestFit="1" customWidth="1"/>
    <col min="432" max="432" width="22.5703125" bestFit="1" customWidth="1"/>
    <col min="433" max="433" width="15" bestFit="1" customWidth="1"/>
    <col min="434" max="434" width="16.42578125" customWidth="1"/>
    <col min="435" max="435" width="21.28515625" bestFit="1" customWidth="1"/>
    <col min="436" max="436" width="22.5703125" bestFit="1" customWidth="1"/>
    <col min="437" max="437" width="15" bestFit="1" customWidth="1"/>
    <col min="438" max="438" width="16.42578125" bestFit="1" customWidth="1"/>
    <col min="439" max="439" width="21.28515625" customWidth="1"/>
    <col min="440" max="440" width="22.5703125" bestFit="1" customWidth="1"/>
    <col min="441" max="441" width="15" customWidth="1"/>
    <col min="442" max="442" width="16.42578125" customWidth="1"/>
    <col min="443" max="443" width="15" customWidth="1"/>
    <col min="444" max="444" width="16.42578125" bestFit="1" customWidth="1"/>
    <col min="445" max="445" width="15" bestFit="1" customWidth="1"/>
    <col min="446" max="446" width="16.42578125" bestFit="1" customWidth="1"/>
    <col min="447" max="447" width="15" customWidth="1"/>
    <col min="448" max="448" width="16.42578125" bestFit="1" customWidth="1"/>
    <col min="449" max="449" width="15" bestFit="1" customWidth="1"/>
    <col min="450" max="450" width="16.42578125" bestFit="1" customWidth="1"/>
    <col min="451" max="451" width="15" customWidth="1"/>
    <col min="452" max="452" width="16.42578125" customWidth="1"/>
    <col min="453" max="453" width="15" bestFit="1" customWidth="1"/>
    <col min="454" max="454" width="16.42578125" bestFit="1" customWidth="1"/>
    <col min="455" max="455" width="15" bestFit="1" customWidth="1"/>
    <col min="456" max="456" width="16.42578125" bestFit="1" customWidth="1"/>
    <col min="457" max="457" width="15" bestFit="1" customWidth="1"/>
    <col min="458" max="458" width="16.42578125" bestFit="1" customWidth="1"/>
    <col min="459" max="459" width="15" bestFit="1" customWidth="1"/>
    <col min="460" max="460" width="16.42578125" customWidth="1"/>
    <col min="461" max="461" width="15" bestFit="1" customWidth="1"/>
    <col min="462" max="462" width="16.42578125" customWidth="1"/>
    <col min="463" max="463" width="21.28515625" bestFit="1" customWidth="1"/>
    <col min="464" max="464" width="22.5703125" bestFit="1" customWidth="1"/>
    <col min="465" max="465" width="15" bestFit="1" customWidth="1"/>
    <col min="466" max="466" width="16.42578125" bestFit="1" customWidth="1"/>
    <col min="467" max="467" width="15" customWidth="1"/>
    <col min="468" max="468" width="16.42578125" bestFit="1" customWidth="1"/>
    <col min="469" max="469" width="21.28515625" customWidth="1"/>
    <col min="470" max="470" width="22.5703125" bestFit="1" customWidth="1"/>
    <col min="471" max="471" width="15" bestFit="1" customWidth="1"/>
    <col min="472" max="472" width="16.42578125" bestFit="1" customWidth="1"/>
    <col min="473" max="473" width="15" bestFit="1" customWidth="1"/>
    <col min="474" max="474" width="16.42578125" bestFit="1" customWidth="1"/>
    <col min="475" max="475" width="15" bestFit="1" customWidth="1"/>
    <col min="476" max="476" width="16.42578125" bestFit="1" customWidth="1"/>
    <col min="477" max="477" width="15" bestFit="1" customWidth="1"/>
    <col min="478" max="478" width="16.42578125" bestFit="1" customWidth="1"/>
    <col min="479" max="479" width="21.28515625" bestFit="1" customWidth="1"/>
    <col min="480" max="480" width="22.5703125" customWidth="1"/>
    <col min="481" max="481" width="15" bestFit="1" customWidth="1"/>
    <col min="482" max="482" width="16.42578125" customWidth="1"/>
    <col min="483" max="483" width="15" bestFit="1" customWidth="1"/>
    <col min="484" max="484" width="16.42578125" bestFit="1" customWidth="1"/>
    <col min="485" max="485" width="15" bestFit="1" customWidth="1"/>
    <col min="486" max="486" width="16.42578125" bestFit="1" customWidth="1"/>
    <col min="487" max="487" width="15" bestFit="1" customWidth="1"/>
    <col min="488" max="488" width="16.42578125" bestFit="1" customWidth="1"/>
    <col min="489" max="489" width="15" customWidth="1"/>
    <col min="490" max="490" width="16.42578125" bestFit="1" customWidth="1"/>
    <col min="491" max="491" width="15" bestFit="1" customWidth="1"/>
    <col min="492" max="492" width="16.42578125" bestFit="1" customWidth="1"/>
    <col min="493" max="493" width="21.28515625" customWidth="1"/>
    <col min="494" max="494" width="22.5703125" bestFit="1" customWidth="1"/>
    <col min="495" max="495" width="15" bestFit="1" customWidth="1"/>
    <col min="496" max="496" width="16.42578125" customWidth="1"/>
    <col min="497" max="497" width="15" bestFit="1" customWidth="1"/>
    <col min="498" max="498" width="16.42578125" customWidth="1"/>
    <col min="499" max="499" width="21.28515625" bestFit="1" customWidth="1"/>
    <col min="500" max="500" width="22.5703125" bestFit="1" customWidth="1"/>
    <col min="501" max="501" width="15" bestFit="1" customWidth="1"/>
    <col min="502" max="502" width="16.42578125" bestFit="1" customWidth="1"/>
    <col min="503" max="503" width="21.28515625" bestFit="1" customWidth="1"/>
    <col min="504" max="504" width="22.5703125" bestFit="1" customWidth="1"/>
    <col min="505" max="505" width="15" bestFit="1" customWidth="1"/>
    <col min="506" max="506" width="16.42578125" bestFit="1" customWidth="1"/>
    <col min="507" max="507" width="15" customWidth="1"/>
    <col min="508" max="508" width="16.42578125" bestFit="1" customWidth="1"/>
    <col min="509" max="509" width="15" customWidth="1"/>
    <col min="510" max="510" width="16.42578125" customWidth="1"/>
    <col min="511" max="511" width="21.28515625" bestFit="1" customWidth="1"/>
    <col min="512" max="512" width="22.5703125" bestFit="1" customWidth="1"/>
    <col min="513" max="513" width="15" bestFit="1" customWidth="1"/>
    <col min="514" max="514" width="16.42578125" customWidth="1"/>
    <col min="515" max="515" width="15" bestFit="1" customWidth="1"/>
    <col min="516" max="516" width="16.42578125" bestFit="1" customWidth="1"/>
    <col min="517" max="517" width="15" bestFit="1" customWidth="1"/>
    <col min="518" max="518" width="16.42578125" bestFit="1" customWidth="1"/>
    <col min="519" max="519" width="15" customWidth="1"/>
    <col min="520" max="520" width="16.42578125" customWidth="1"/>
    <col min="521" max="521" width="15" customWidth="1"/>
    <col min="522" max="522" width="16.42578125" bestFit="1" customWidth="1"/>
    <col min="523" max="523" width="21.28515625" bestFit="1" customWidth="1"/>
    <col min="524" max="524" width="22.5703125" bestFit="1" customWidth="1"/>
    <col min="525" max="525" width="15" bestFit="1" customWidth="1"/>
    <col min="526" max="526" width="16.42578125" bestFit="1" customWidth="1"/>
    <col min="527" max="527" width="15" bestFit="1" customWidth="1"/>
    <col min="528" max="528" width="16.42578125" bestFit="1" customWidth="1"/>
    <col min="529" max="529" width="15" bestFit="1" customWidth="1"/>
    <col min="530" max="530" width="16.42578125" bestFit="1" customWidth="1"/>
    <col min="531" max="531" width="15" bestFit="1" customWidth="1"/>
    <col min="532" max="532" width="16.42578125" bestFit="1" customWidth="1"/>
    <col min="533" max="533" width="15" bestFit="1" customWidth="1"/>
    <col min="534" max="534" width="16.42578125" customWidth="1"/>
    <col min="535" max="535" width="21.28515625" customWidth="1"/>
    <col min="536" max="536" width="22.5703125" customWidth="1"/>
    <col min="537" max="537" width="15" bestFit="1" customWidth="1"/>
    <col min="538" max="538" width="16.42578125" customWidth="1"/>
    <col min="539" max="539" width="15" customWidth="1"/>
    <col min="540" max="540" width="16.42578125" customWidth="1"/>
    <col min="541" max="541" width="21.28515625" bestFit="1" customWidth="1"/>
    <col min="542" max="542" width="22.5703125" bestFit="1" customWidth="1"/>
    <col min="543" max="543" width="15" bestFit="1" customWidth="1"/>
    <col min="544" max="544" width="16.42578125" bestFit="1" customWidth="1"/>
    <col min="545" max="545" width="15" bestFit="1" customWidth="1"/>
    <col min="546" max="546" width="16.42578125" bestFit="1" customWidth="1"/>
    <col min="547" max="547" width="15" bestFit="1" customWidth="1"/>
    <col min="548" max="548" width="16.42578125" bestFit="1" customWidth="1"/>
    <col min="549" max="549" width="15" bestFit="1" customWidth="1"/>
    <col min="550" max="550" width="16.42578125" bestFit="1" customWidth="1"/>
    <col min="551" max="551" width="15" bestFit="1" customWidth="1"/>
    <col min="552" max="552" width="16.42578125" bestFit="1" customWidth="1"/>
    <col min="553" max="553" width="15" bestFit="1" customWidth="1"/>
    <col min="554" max="554" width="16.42578125" bestFit="1" customWidth="1"/>
    <col min="555" max="555" width="21.28515625" bestFit="1" customWidth="1"/>
    <col min="556" max="556" width="22.5703125" bestFit="1" customWidth="1"/>
    <col min="557" max="557" width="15" bestFit="1" customWidth="1"/>
    <col min="558" max="558" width="16.42578125" bestFit="1" customWidth="1"/>
    <col min="559" max="559" width="15" bestFit="1" customWidth="1"/>
    <col min="560" max="560" width="16.42578125" bestFit="1" customWidth="1"/>
    <col min="561" max="561" width="15" bestFit="1" customWidth="1"/>
    <col min="562" max="562" width="16.42578125" bestFit="1" customWidth="1"/>
    <col min="563" max="563" width="21.28515625" customWidth="1"/>
    <col min="564" max="564" width="22.5703125" bestFit="1" customWidth="1"/>
    <col min="565" max="565" width="15" customWidth="1"/>
    <col min="566" max="566" width="16.42578125" bestFit="1" customWidth="1"/>
    <col min="567" max="567" width="15" customWidth="1"/>
    <col min="568" max="568" width="16.42578125" bestFit="1" customWidth="1"/>
    <col min="569" max="569" width="21.28515625" customWidth="1"/>
    <col min="570" max="570" width="22.5703125" bestFit="1" customWidth="1"/>
    <col min="571" max="571" width="15" bestFit="1" customWidth="1"/>
    <col min="572" max="572" width="16.42578125" bestFit="1" customWidth="1"/>
    <col min="573" max="573" width="15" bestFit="1" customWidth="1"/>
    <col min="574" max="574" width="16.42578125" customWidth="1"/>
    <col min="575" max="575" width="15" bestFit="1" customWidth="1"/>
    <col min="576" max="576" width="16.42578125" customWidth="1"/>
    <col min="577" max="577" width="15" bestFit="1" customWidth="1"/>
    <col min="578" max="578" width="16.42578125" bestFit="1" customWidth="1"/>
    <col min="579" max="579" width="21.28515625" bestFit="1" customWidth="1"/>
    <col min="580" max="580" width="22.5703125" bestFit="1" customWidth="1"/>
    <col min="581" max="581" width="15" customWidth="1"/>
    <col min="582" max="582" width="16.42578125" bestFit="1" customWidth="1"/>
    <col min="583" max="583" width="21.28515625" bestFit="1" customWidth="1"/>
    <col min="584" max="584" width="22.5703125" bestFit="1" customWidth="1"/>
    <col min="585" max="585" width="15" bestFit="1" customWidth="1"/>
    <col min="586" max="586" width="16.42578125" bestFit="1" customWidth="1"/>
    <col min="587" max="587" width="15" bestFit="1" customWidth="1"/>
    <col min="588" max="588" width="16.42578125" customWidth="1"/>
    <col min="589" max="589" width="21.28515625" bestFit="1" customWidth="1"/>
    <col min="590" max="590" width="22.5703125" customWidth="1"/>
    <col min="591" max="591" width="15" bestFit="1" customWidth="1"/>
    <col min="592" max="592" width="16.42578125" customWidth="1"/>
    <col min="593" max="593" width="15" bestFit="1" customWidth="1"/>
    <col min="594" max="594" width="16.42578125" customWidth="1"/>
    <col min="595" max="595" width="15" bestFit="1" customWidth="1"/>
    <col min="596" max="596" width="16.42578125" bestFit="1" customWidth="1"/>
    <col min="597" max="597" width="15" bestFit="1" customWidth="1"/>
    <col min="598" max="598" width="16.42578125" bestFit="1" customWidth="1"/>
    <col min="599" max="599" width="21.28515625" customWidth="1"/>
    <col min="600" max="600" width="22.5703125" bestFit="1" customWidth="1"/>
    <col min="601" max="601" width="15" bestFit="1" customWidth="1"/>
    <col min="602" max="602" width="16.42578125" bestFit="1" customWidth="1"/>
    <col min="603" max="603" width="21.28515625" bestFit="1" customWidth="1"/>
    <col min="604" max="604" width="22.5703125" customWidth="1"/>
    <col min="605" max="605" width="15" customWidth="1"/>
    <col min="606" max="606" width="16.42578125" customWidth="1"/>
    <col min="607" max="607" width="21.28515625" customWidth="1"/>
    <col min="608" max="608" width="22.5703125" customWidth="1"/>
    <col min="609" max="609" width="15" bestFit="1" customWidth="1"/>
    <col min="610" max="610" width="16.42578125" customWidth="1"/>
    <col min="611" max="611" width="21.28515625" customWidth="1"/>
    <col min="612" max="612" width="22.5703125" bestFit="1" customWidth="1"/>
    <col min="613" max="613" width="15" bestFit="1" customWidth="1"/>
    <col min="614" max="614" width="16.42578125" bestFit="1" customWidth="1"/>
    <col min="615" max="615" width="21.28515625" bestFit="1" customWidth="1"/>
    <col min="616" max="616" width="22.5703125" bestFit="1" customWidth="1"/>
    <col min="617" max="617" width="15" bestFit="1" customWidth="1"/>
    <col min="618" max="618" width="16.42578125" bestFit="1" customWidth="1"/>
    <col min="619" max="619" width="15" customWidth="1"/>
    <col min="620" max="620" width="16.42578125" bestFit="1" customWidth="1"/>
    <col min="621" max="621" width="15" bestFit="1" customWidth="1"/>
    <col min="622" max="622" width="16.42578125" customWidth="1"/>
    <col min="623" max="623" width="15" customWidth="1"/>
    <col min="624" max="624" width="16.42578125" customWidth="1"/>
    <col min="625" max="625" width="15" customWidth="1"/>
    <col min="626" max="626" width="16.42578125" bestFit="1" customWidth="1"/>
    <col min="627" max="627" width="15" bestFit="1" customWidth="1"/>
    <col min="628" max="628" width="16.42578125" customWidth="1"/>
    <col min="629" max="629" width="15" bestFit="1" customWidth="1"/>
    <col min="630" max="630" width="16.42578125" bestFit="1" customWidth="1"/>
    <col min="631" max="631" width="15" bestFit="1" customWidth="1"/>
    <col min="632" max="632" width="16.42578125" bestFit="1" customWidth="1"/>
    <col min="633" max="633" width="21.28515625" customWidth="1"/>
    <col min="634" max="634" width="22.5703125" bestFit="1" customWidth="1"/>
    <col min="635" max="635" width="15" bestFit="1" customWidth="1"/>
    <col min="636" max="636" width="16.42578125" bestFit="1" customWidth="1"/>
    <col min="637" max="637" width="15" bestFit="1" customWidth="1"/>
    <col min="638" max="638" width="16.42578125" customWidth="1"/>
    <col min="639" max="639" width="15" bestFit="1" customWidth="1"/>
    <col min="640" max="640" width="16.42578125" bestFit="1" customWidth="1"/>
    <col min="641" max="641" width="21.28515625" bestFit="1" customWidth="1"/>
    <col min="642" max="642" width="22.5703125" bestFit="1" customWidth="1"/>
    <col min="643" max="643" width="15" bestFit="1" customWidth="1"/>
    <col min="644" max="644" width="16.42578125" bestFit="1" customWidth="1"/>
    <col min="645" max="645" width="15" customWidth="1"/>
    <col min="646" max="646" width="16.42578125" bestFit="1" customWidth="1"/>
    <col min="647" max="647" width="21.28515625" bestFit="1" customWidth="1"/>
    <col min="648" max="648" width="22.5703125" bestFit="1" customWidth="1"/>
    <col min="649" max="649" width="15" bestFit="1" customWidth="1"/>
    <col min="650" max="650" width="16.42578125" customWidth="1"/>
    <col min="651" max="651" width="15" bestFit="1" customWidth="1"/>
    <col min="652" max="652" width="16.42578125" bestFit="1" customWidth="1"/>
    <col min="653" max="653" width="15" bestFit="1" customWidth="1"/>
    <col min="654" max="654" width="16.42578125" customWidth="1"/>
    <col min="655" max="655" width="15" customWidth="1"/>
    <col min="656" max="656" width="16.42578125" bestFit="1" customWidth="1"/>
    <col min="657" max="657" width="15" bestFit="1" customWidth="1"/>
    <col min="658" max="658" width="16.42578125" bestFit="1" customWidth="1"/>
    <col min="659" max="659" width="15" bestFit="1" customWidth="1"/>
    <col min="660" max="660" width="16.42578125" bestFit="1" customWidth="1"/>
    <col min="661" max="661" width="21.28515625" bestFit="1" customWidth="1"/>
    <col min="662" max="662" width="22.5703125" customWidth="1"/>
    <col min="663" max="663" width="15" bestFit="1" customWidth="1"/>
    <col min="664" max="664" width="16.42578125" bestFit="1" customWidth="1"/>
    <col min="665" max="665" width="15" bestFit="1" customWidth="1"/>
    <col min="666" max="666" width="16.42578125" bestFit="1" customWidth="1"/>
    <col min="667" max="667" width="21.28515625" customWidth="1"/>
    <col min="668" max="668" width="22.5703125" bestFit="1" customWidth="1"/>
    <col min="669" max="669" width="15" customWidth="1"/>
    <col min="670" max="670" width="16.42578125" bestFit="1" customWidth="1"/>
    <col min="671" max="671" width="15" bestFit="1" customWidth="1"/>
    <col min="672" max="672" width="16.42578125" bestFit="1" customWidth="1"/>
    <col min="673" max="673" width="15" customWidth="1"/>
    <col min="674" max="674" width="16.42578125" bestFit="1" customWidth="1"/>
    <col min="675" max="675" width="15" bestFit="1" customWidth="1"/>
    <col min="676" max="676" width="16.42578125" bestFit="1" customWidth="1"/>
    <col min="677" max="677" width="15" bestFit="1" customWidth="1"/>
    <col min="678" max="678" width="16.42578125" bestFit="1" customWidth="1"/>
    <col min="679" max="679" width="15" bestFit="1" customWidth="1"/>
    <col min="680" max="680" width="16.42578125" customWidth="1"/>
    <col min="681" max="681" width="21.28515625" customWidth="1"/>
    <col min="682" max="682" width="22.5703125" bestFit="1" customWidth="1"/>
    <col min="683" max="683" width="15" bestFit="1" customWidth="1"/>
    <col min="684" max="684" width="16.42578125" customWidth="1"/>
    <col min="685" max="685" width="21.28515625" customWidth="1"/>
    <col min="686" max="686" width="22.5703125" customWidth="1"/>
    <col min="687" max="687" width="15" bestFit="1" customWidth="1"/>
    <col min="688" max="688" width="16.42578125" customWidth="1"/>
    <col min="689" max="689" width="15" bestFit="1" customWidth="1"/>
    <col min="690" max="690" width="16.42578125" customWidth="1"/>
    <col min="691" max="691" width="15" bestFit="1" customWidth="1"/>
    <col min="692" max="692" width="16.42578125" customWidth="1"/>
    <col min="693" max="693" width="15" bestFit="1" customWidth="1"/>
    <col min="694" max="694" width="16.42578125" bestFit="1" customWidth="1"/>
    <col min="695" max="695" width="15" bestFit="1" customWidth="1"/>
    <col min="696" max="696" width="16.42578125" bestFit="1" customWidth="1"/>
    <col min="697" max="697" width="15" bestFit="1" customWidth="1"/>
    <col min="698" max="698" width="16.42578125" bestFit="1" customWidth="1"/>
    <col min="699" max="699" width="21.28515625" bestFit="1" customWidth="1"/>
    <col min="700" max="700" width="22.5703125" bestFit="1" customWidth="1"/>
    <col min="701" max="701" width="15" bestFit="1" customWidth="1"/>
    <col min="702" max="702" width="16.42578125" customWidth="1"/>
    <col min="703" max="703" width="15" bestFit="1" customWidth="1"/>
    <col min="704" max="704" width="16.42578125" bestFit="1" customWidth="1"/>
    <col min="705" max="705" width="21.28515625" bestFit="1" customWidth="1"/>
    <col min="706" max="706" width="22.5703125" bestFit="1" customWidth="1"/>
    <col min="707" max="707" width="15" bestFit="1" customWidth="1"/>
    <col min="708" max="708" width="16.42578125" bestFit="1" customWidth="1"/>
    <col min="709" max="709" width="15" bestFit="1" customWidth="1"/>
    <col min="710" max="710" width="16.42578125" customWidth="1"/>
    <col min="711" max="711" width="21.28515625" bestFit="1" customWidth="1"/>
    <col min="712" max="712" width="22.5703125" customWidth="1"/>
    <col min="713" max="713" width="15" bestFit="1" customWidth="1"/>
    <col min="714" max="714" width="16.42578125" bestFit="1" customWidth="1"/>
    <col min="715" max="715" width="15" bestFit="1" customWidth="1"/>
    <col min="716" max="716" width="16.42578125" bestFit="1" customWidth="1"/>
    <col min="717" max="717" width="15" bestFit="1" customWidth="1"/>
    <col min="718" max="718" width="16.42578125" bestFit="1" customWidth="1"/>
    <col min="719" max="719" width="21.28515625" bestFit="1" customWidth="1"/>
    <col min="720" max="720" width="22.5703125" bestFit="1" customWidth="1"/>
    <col min="721" max="721" width="15" bestFit="1" customWidth="1"/>
    <col min="722" max="722" width="16.42578125" bestFit="1" customWidth="1"/>
    <col min="723" max="723" width="15" bestFit="1" customWidth="1"/>
    <col min="724" max="724" width="16.42578125" bestFit="1" customWidth="1"/>
    <col min="725" max="725" width="15" customWidth="1"/>
    <col min="726" max="726" width="16.42578125" bestFit="1" customWidth="1"/>
    <col min="727" max="727" width="15" bestFit="1" customWidth="1"/>
    <col min="728" max="728" width="16.42578125" bestFit="1" customWidth="1"/>
    <col min="729" max="729" width="21.28515625" customWidth="1"/>
    <col min="730" max="730" width="22.5703125" customWidth="1"/>
    <col min="731" max="731" width="15" customWidth="1"/>
    <col min="732" max="732" width="16.42578125" bestFit="1" customWidth="1"/>
    <col min="733" max="733" width="21.28515625" bestFit="1" customWidth="1"/>
    <col min="734" max="734" width="22.5703125" customWidth="1"/>
    <col min="735" max="735" width="15" customWidth="1"/>
    <col min="736" max="736" width="16.42578125" bestFit="1" customWidth="1"/>
    <col min="737" max="737" width="15" bestFit="1" customWidth="1"/>
    <col min="738" max="738" width="16.42578125" customWidth="1"/>
    <col min="739" max="739" width="21.28515625" customWidth="1"/>
    <col min="740" max="740" width="22.5703125" bestFit="1" customWidth="1"/>
    <col min="741" max="741" width="15" customWidth="1"/>
    <col min="742" max="742" width="16.42578125" customWidth="1"/>
    <col min="743" max="743" width="15" bestFit="1" customWidth="1"/>
    <col min="744" max="744" width="16.42578125" bestFit="1" customWidth="1"/>
    <col min="745" max="745" width="15" bestFit="1" customWidth="1"/>
    <col min="746" max="746" width="16.42578125" bestFit="1" customWidth="1"/>
    <col min="747" max="747" width="15" bestFit="1" customWidth="1"/>
    <col min="748" max="748" width="16.42578125" bestFit="1" customWidth="1"/>
    <col min="749" max="749" width="15" bestFit="1" customWidth="1"/>
    <col min="750" max="750" width="16.42578125" bestFit="1" customWidth="1"/>
    <col min="751" max="751" width="21.28515625" bestFit="1" customWidth="1"/>
    <col min="752" max="752" width="22.5703125" bestFit="1" customWidth="1"/>
    <col min="753" max="753" width="15" bestFit="1" customWidth="1"/>
    <col min="754" max="754" width="16.42578125" bestFit="1" customWidth="1"/>
    <col min="755" max="755" width="21.28515625" bestFit="1" customWidth="1"/>
    <col min="756" max="756" width="22.5703125" bestFit="1" customWidth="1"/>
    <col min="757" max="757" width="15" bestFit="1" customWidth="1"/>
    <col min="758" max="758" width="16.42578125" bestFit="1" customWidth="1"/>
    <col min="759" max="759" width="15" bestFit="1" customWidth="1"/>
    <col min="760" max="760" width="16.42578125" bestFit="1" customWidth="1"/>
    <col min="761" max="761" width="21.28515625" bestFit="1" customWidth="1"/>
    <col min="762" max="762" width="22.5703125" bestFit="1" customWidth="1"/>
    <col min="763" max="763" width="15" bestFit="1" customWidth="1"/>
    <col min="764" max="764" width="16.42578125" customWidth="1"/>
    <col min="765" max="765" width="15" bestFit="1" customWidth="1"/>
    <col min="766" max="766" width="16.42578125" bestFit="1" customWidth="1"/>
    <col min="767" max="767" width="15" bestFit="1" customWidth="1"/>
    <col min="768" max="768" width="16.42578125" bestFit="1" customWidth="1"/>
    <col min="769" max="769" width="15" bestFit="1" customWidth="1"/>
    <col min="770" max="770" width="16.42578125" bestFit="1" customWidth="1"/>
    <col min="771" max="771" width="15" bestFit="1" customWidth="1"/>
    <col min="772" max="772" width="16.42578125" customWidth="1"/>
    <col min="773" max="773" width="21.28515625" bestFit="1" customWidth="1"/>
    <col min="774" max="774" width="22.5703125" bestFit="1" customWidth="1"/>
    <col min="775" max="775" width="15" bestFit="1" customWidth="1"/>
    <col min="776" max="776" width="16.42578125" bestFit="1" customWidth="1"/>
    <col min="777" max="777" width="15" bestFit="1" customWidth="1"/>
    <col min="778" max="778" width="16.42578125" bestFit="1" customWidth="1"/>
    <col min="779" max="779" width="21.28515625" bestFit="1" customWidth="1"/>
    <col min="780" max="780" width="22.5703125" bestFit="1" customWidth="1"/>
    <col min="781" max="781" width="15" bestFit="1" customWidth="1"/>
    <col min="782" max="782" width="16.42578125" bestFit="1" customWidth="1"/>
    <col min="783" max="783" width="15" bestFit="1" customWidth="1"/>
    <col min="784" max="784" width="16.42578125" bestFit="1" customWidth="1"/>
    <col min="785" max="785" width="21.28515625" bestFit="1" customWidth="1"/>
    <col min="786" max="786" width="22.5703125" customWidth="1"/>
    <col min="787" max="787" width="15" customWidth="1"/>
    <col min="788" max="788" width="16.42578125" bestFit="1" customWidth="1"/>
    <col min="789" max="789" width="21.28515625" bestFit="1" customWidth="1"/>
    <col min="790" max="790" width="22.5703125" bestFit="1" customWidth="1"/>
    <col min="791" max="791" width="15" bestFit="1" customWidth="1"/>
    <col min="792" max="792" width="16.42578125" bestFit="1" customWidth="1"/>
    <col min="793" max="793" width="15" bestFit="1" customWidth="1"/>
    <col min="794" max="794" width="16.42578125" bestFit="1" customWidth="1"/>
    <col min="795" max="795" width="15" bestFit="1" customWidth="1"/>
    <col min="796" max="796" width="16.42578125" bestFit="1" customWidth="1"/>
    <col min="797" max="797" width="21.28515625" bestFit="1" customWidth="1"/>
    <col min="798" max="798" width="22.5703125" bestFit="1" customWidth="1"/>
    <col min="799" max="799" width="15" bestFit="1" customWidth="1"/>
    <col min="800" max="800" width="16.42578125" customWidth="1"/>
    <col min="801" max="801" width="15" customWidth="1"/>
    <col min="802" max="802" width="16.42578125" bestFit="1" customWidth="1"/>
    <col min="803" max="803" width="21.28515625" bestFit="1" customWidth="1"/>
    <col min="804" max="804" width="22.5703125" bestFit="1" customWidth="1"/>
    <col min="805" max="805" width="15" bestFit="1" customWidth="1"/>
    <col min="806" max="806" width="16.42578125" bestFit="1" customWidth="1"/>
    <col min="807" max="807" width="21.28515625" bestFit="1" customWidth="1"/>
    <col min="808" max="808" width="22.5703125" bestFit="1" customWidth="1"/>
    <col min="809" max="809" width="15" bestFit="1" customWidth="1"/>
    <col min="810" max="810" width="16.42578125" bestFit="1" customWidth="1"/>
    <col min="811" max="811" width="15" bestFit="1" customWidth="1"/>
    <col min="812" max="812" width="16.42578125" bestFit="1" customWidth="1"/>
    <col min="813" max="813" width="15" bestFit="1" customWidth="1"/>
    <col min="814" max="814" width="16.42578125" bestFit="1" customWidth="1"/>
    <col min="815" max="815" width="15" bestFit="1" customWidth="1"/>
    <col min="816" max="816" width="16.42578125" bestFit="1" customWidth="1"/>
    <col min="817" max="817" width="15" bestFit="1" customWidth="1"/>
    <col min="818" max="818" width="16.42578125" bestFit="1" customWidth="1"/>
    <col min="819" max="819" width="21.28515625" bestFit="1" customWidth="1"/>
    <col min="820" max="820" width="22.5703125" bestFit="1" customWidth="1"/>
    <col min="821" max="821" width="15" bestFit="1" customWidth="1"/>
    <col min="822" max="822" width="16.42578125" bestFit="1" customWidth="1"/>
    <col min="823" max="823" width="21.28515625" bestFit="1" customWidth="1"/>
    <col min="824" max="824" width="22.5703125" bestFit="1" customWidth="1"/>
    <col min="825" max="825" width="15" bestFit="1" customWidth="1"/>
    <col min="826" max="826" width="16.42578125" bestFit="1" customWidth="1"/>
    <col min="827" max="827" width="15" bestFit="1" customWidth="1"/>
    <col min="828" max="828" width="16.42578125" bestFit="1" customWidth="1"/>
    <col min="829" max="829" width="15" bestFit="1" customWidth="1"/>
    <col min="830" max="830" width="16.42578125" bestFit="1" customWidth="1"/>
    <col min="831" max="831" width="21.28515625" bestFit="1" customWidth="1"/>
    <col min="832" max="832" width="22.5703125" bestFit="1" customWidth="1"/>
    <col min="833" max="833" width="15" bestFit="1" customWidth="1"/>
    <col min="834" max="834" width="16.42578125" bestFit="1" customWidth="1"/>
    <col min="835" max="835" width="21.28515625" bestFit="1" customWidth="1"/>
    <col min="836" max="836" width="22.5703125" bestFit="1" customWidth="1"/>
    <col min="837" max="837" width="15" bestFit="1" customWidth="1"/>
    <col min="838" max="838" width="16.42578125" bestFit="1" customWidth="1"/>
    <col min="839" max="839" width="21.28515625" bestFit="1" customWidth="1"/>
    <col min="840" max="840" width="22.5703125" bestFit="1" customWidth="1"/>
    <col min="841" max="841" width="15" bestFit="1" customWidth="1"/>
    <col min="842" max="842" width="16.42578125" bestFit="1" customWidth="1"/>
    <col min="843" max="843" width="21.28515625" bestFit="1" customWidth="1"/>
    <col min="844" max="844" width="22.5703125" bestFit="1" customWidth="1"/>
    <col min="845" max="845" width="15" bestFit="1" customWidth="1"/>
    <col min="846" max="846" width="16.42578125" bestFit="1" customWidth="1"/>
    <col min="847" max="847" width="21.28515625" bestFit="1" customWidth="1"/>
    <col min="848" max="848" width="22.5703125" bestFit="1" customWidth="1"/>
    <col min="849" max="849" width="15" bestFit="1" customWidth="1"/>
    <col min="850" max="850" width="16.42578125" bestFit="1" customWidth="1"/>
    <col min="851" max="851" width="21.28515625" bestFit="1" customWidth="1"/>
    <col min="852" max="852" width="22.5703125" bestFit="1" customWidth="1"/>
    <col min="853" max="853" width="15" bestFit="1" customWidth="1"/>
    <col min="854" max="854" width="16.42578125" bestFit="1" customWidth="1"/>
    <col min="855" max="855" width="21.28515625" bestFit="1" customWidth="1"/>
    <col min="856" max="856" width="22.5703125" bestFit="1" customWidth="1"/>
    <col min="857" max="857" width="15" bestFit="1" customWidth="1"/>
    <col min="858" max="858" width="16.42578125" bestFit="1" customWidth="1"/>
    <col min="859" max="859" width="15" bestFit="1" customWidth="1"/>
    <col min="860" max="860" width="16.42578125" bestFit="1" customWidth="1"/>
    <col min="861" max="861" width="21.28515625" bestFit="1" customWidth="1"/>
    <col min="862" max="862" width="22.5703125" bestFit="1" customWidth="1"/>
    <col min="863" max="863" width="15" bestFit="1" customWidth="1"/>
    <col min="864" max="864" width="16.42578125" bestFit="1" customWidth="1"/>
    <col min="865" max="865" width="21.28515625" bestFit="1" customWidth="1"/>
    <col min="866" max="866" width="22.5703125" bestFit="1" customWidth="1"/>
    <col min="867" max="867" width="15" bestFit="1" customWidth="1"/>
    <col min="868" max="868" width="16.42578125" bestFit="1" customWidth="1"/>
    <col min="869" max="869" width="15" bestFit="1" customWidth="1"/>
    <col min="870" max="870" width="16.42578125" bestFit="1" customWidth="1"/>
    <col min="871" max="871" width="21.28515625" bestFit="1" customWidth="1"/>
    <col min="872" max="872" width="22.5703125" bestFit="1" customWidth="1"/>
    <col min="873" max="873" width="15" bestFit="1" customWidth="1"/>
    <col min="874" max="874" width="16.42578125" bestFit="1" customWidth="1"/>
    <col min="875" max="875" width="21.28515625" bestFit="1" customWidth="1"/>
    <col min="876" max="876" width="22.5703125" bestFit="1" customWidth="1"/>
    <col min="877" max="877" width="15" bestFit="1" customWidth="1"/>
    <col min="878" max="878" width="16.42578125" bestFit="1" customWidth="1"/>
    <col min="879" max="879" width="21.28515625" bestFit="1" customWidth="1"/>
    <col min="880" max="880" width="22.5703125" bestFit="1" customWidth="1"/>
    <col min="881" max="881" width="15" bestFit="1" customWidth="1"/>
    <col min="882" max="882" width="16.42578125" bestFit="1" customWidth="1"/>
    <col min="883" max="883" width="21.28515625" bestFit="1" customWidth="1"/>
    <col min="884" max="884" width="22.5703125" bestFit="1" customWidth="1"/>
    <col min="885" max="885" width="15" bestFit="1" customWidth="1"/>
    <col min="886" max="886" width="16.42578125" bestFit="1" customWidth="1"/>
    <col min="887" max="887" width="15" bestFit="1" customWidth="1"/>
    <col min="888" max="888" width="16.42578125" bestFit="1" customWidth="1"/>
    <col min="889" max="889" width="21.28515625" bestFit="1" customWidth="1"/>
    <col min="890" max="890" width="22.5703125" bestFit="1" customWidth="1"/>
    <col min="891" max="891" width="15" bestFit="1" customWidth="1"/>
    <col min="892" max="892" width="16.42578125" bestFit="1" customWidth="1"/>
    <col min="893" max="893" width="15" bestFit="1" customWidth="1"/>
    <col min="894" max="894" width="16.42578125" bestFit="1" customWidth="1"/>
    <col min="895" max="895" width="21.28515625" bestFit="1" customWidth="1"/>
    <col min="896" max="896" width="22.5703125" bestFit="1" customWidth="1"/>
    <col min="897" max="897" width="15" bestFit="1" customWidth="1"/>
    <col min="898" max="898" width="16.42578125" bestFit="1" customWidth="1"/>
    <col min="899" max="899" width="21.28515625" bestFit="1" customWidth="1"/>
    <col min="900" max="900" width="22.5703125" bestFit="1" customWidth="1"/>
    <col min="901" max="901" width="15" bestFit="1" customWidth="1"/>
    <col min="902" max="902" width="16.42578125" bestFit="1" customWidth="1"/>
    <col min="903" max="903" width="21.28515625" bestFit="1" customWidth="1"/>
    <col min="904" max="904" width="22.5703125" bestFit="1" customWidth="1"/>
    <col min="905" max="905" width="15" bestFit="1" customWidth="1"/>
    <col min="906" max="906" width="16.42578125" bestFit="1" customWidth="1"/>
    <col min="907" max="907" width="21.28515625" bestFit="1" customWidth="1"/>
    <col min="908" max="908" width="22.5703125" bestFit="1" customWidth="1"/>
    <col min="909" max="909" width="15" bestFit="1" customWidth="1"/>
    <col min="910" max="910" width="16.42578125" bestFit="1" customWidth="1"/>
    <col min="911" max="911" width="21.28515625" bestFit="1" customWidth="1"/>
    <col min="912" max="912" width="22.5703125" bestFit="1" customWidth="1"/>
    <col min="913" max="913" width="15" bestFit="1" customWidth="1"/>
    <col min="914" max="914" width="16.42578125" bestFit="1" customWidth="1"/>
    <col min="915" max="915" width="21.28515625" bestFit="1" customWidth="1"/>
    <col min="916" max="916" width="22.5703125" bestFit="1" customWidth="1"/>
    <col min="917" max="917" width="15" bestFit="1" customWidth="1"/>
    <col min="918" max="918" width="16.42578125" bestFit="1" customWidth="1"/>
    <col min="919" max="919" width="21.28515625" bestFit="1" customWidth="1"/>
    <col min="920" max="920" width="22.5703125" bestFit="1" customWidth="1"/>
    <col min="921" max="921" width="15" bestFit="1" customWidth="1"/>
    <col min="922" max="922" width="16.42578125" bestFit="1" customWidth="1"/>
    <col min="923" max="923" width="21.28515625" bestFit="1" customWidth="1"/>
    <col min="924" max="924" width="22.5703125" bestFit="1" customWidth="1"/>
    <col min="925" max="925" width="15" bestFit="1" customWidth="1"/>
    <col min="926" max="926" width="16.42578125" bestFit="1" customWidth="1"/>
    <col min="927" max="927" width="21.28515625" bestFit="1" customWidth="1"/>
    <col min="928" max="928" width="22.5703125" bestFit="1" customWidth="1"/>
    <col min="929" max="929" width="20" bestFit="1" customWidth="1"/>
    <col min="930" max="930" width="21.42578125" bestFit="1" customWidth="1"/>
    <col min="931" max="931" width="6.85546875" bestFit="1" customWidth="1"/>
    <col min="932" max="932" width="7.85546875" bestFit="1" customWidth="1"/>
    <col min="933" max="933" width="4.85546875" bestFit="1" customWidth="1"/>
    <col min="934" max="935" width="7.85546875" bestFit="1" customWidth="1"/>
    <col min="937" max="937" width="8.42578125" bestFit="1" customWidth="1"/>
    <col min="938" max="939" width="7.85546875" bestFit="1" customWidth="1"/>
    <col min="941" max="941" width="8.42578125" bestFit="1" customWidth="1"/>
    <col min="942" max="942" width="6.85546875" bestFit="1" customWidth="1"/>
    <col min="943" max="943" width="7.85546875" bestFit="1" customWidth="1"/>
    <col min="944" max="944" width="4.85546875" bestFit="1" customWidth="1"/>
    <col min="945" max="945" width="6.85546875" bestFit="1" customWidth="1"/>
    <col min="946" max="946" width="7.85546875" bestFit="1" customWidth="1"/>
    <col min="948" max="948" width="8.42578125" bestFit="1" customWidth="1"/>
    <col min="949" max="949" width="6.85546875" bestFit="1" customWidth="1"/>
    <col min="950" max="950" width="7.85546875" bestFit="1" customWidth="1"/>
    <col min="951" max="951" width="4.85546875" bestFit="1" customWidth="1"/>
    <col min="952" max="952" width="6.85546875" bestFit="1" customWidth="1"/>
    <col min="953" max="953" width="7.85546875" bestFit="1" customWidth="1"/>
    <col min="954" max="954" width="4.85546875" bestFit="1" customWidth="1"/>
    <col min="955" max="956" width="7.85546875" bestFit="1" customWidth="1"/>
    <col min="957" max="957" width="4.85546875" bestFit="1" customWidth="1"/>
    <col min="958" max="959" width="7.85546875" bestFit="1" customWidth="1"/>
    <col min="961" max="961" width="8.42578125" bestFit="1" customWidth="1"/>
    <col min="962" max="962" width="6.85546875" bestFit="1" customWidth="1"/>
    <col min="963" max="963" width="7.85546875" bestFit="1" customWidth="1"/>
    <col min="965" max="965" width="8.42578125" bestFit="1" customWidth="1"/>
    <col min="966" max="967" width="7.85546875" bestFit="1" customWidth="1"/>
    <col min="969" max="969" width="8.42578125" bestFit="1" customWidth="1"/>
    <col min="970" max="970" width="6.85546875" bestFit="1" customWidth="1"/>
    <col min="971" max="971" width="7.85546875" bestFit="1" customWidth="1"/>
    <col min="973" max="973" width="8.42578125" bestFit="1" customWidth="1"/>
    <col min="974" max="974" width="6.85546875" bestFit="1" customWidth="1"/>
    <col min="975" max="975" width="7.85546875" bestFit="1" customWidth="1"/>
    <col min="977" max="978" width="8.42578125" bestFit="1" customWidth="1"/>
    <col min="979" max="979" width="6.85546875" bestFit="1" customWidth="1"/>
    <col min="980" max="980" width="4.5703125" bestFit="1" customWidth="1"/>
    <col min="981" max="982" width="6.85546875" bestFit="1" customWidth="1"/>
    <col min="983" max="983" width="4.85546875" bestFit="1" customWidth="1"/>
    <col min="984" max="984" width="6.85546875" bestFit="1" customWidth="1"/>
    <col min="985" max="985" width="7.85546875" bestFit="1" customWidth="1"/>
    <col min="986" max="986" width="4.85546875" bestFit="1" customWidth="1"/>
    <col min="987" max="987" width="6.85546875" bestFit="1" customWidth="1"/>
    <col min="988" max="988" width="7.85546875" bestFit="1" customWidth="1"/>
    <col min="989" max="989" width="4.85546875" bestFit="1" customWidth="1"/>
    <col min="990" max="990" width="7.85546875" bestFit="1" customWidth="1"/>
    <col min="991" max="991" width="4.85546875" bestFit="1" customWidth="1"/>
    <col min="992" max="992" width="7.85546875" bestFit="1" customWidth="1"/>
    <col min="993" max="993" width="4.85546875" bestFit="1" customWidth="1"/>
    <col min="994" max="995" width="7.85546875" bestFit="1" customWidth="1"/>
    <col min="996" max="996" width="4.85546875" bestFit="1" customWidth="1"/>
    <col min="997" max="998" width="7.85546875" bestFit="1" customWidth="1"/>
    <col min="999" max="999" width="4.85546875" bestFit="1" customWidth="1"/>
    <col min="1000" max="1001" width="7.85546875" bestFit="1" customWidth="1"/>
    <col min="1002" max="1002" width="4.85546875" bestFit="1" customWidth="1"/>
    <col min="1003" max="1004" width="7.85546875" bestFit="1" customWidth="1"/>
    <col min="1006" max="1006" width="8.42578125" bestFit="1" customWidth="1"/>
    <col min="1007" max="1008" width="6.85546875" bestFit="1" customWidth="1"/>
    <col min="1009" max="1009" width="4.85546875" bestFit="1" customWidth="1"/>
    <col min="1010" max="1010" width="6.85546875" bestFit="1" customWidth="1"/>
    <col min="1011" max="1011" width="7.85546875" bestFit="1" customWidth="1"/>
    <col min="1012" max="1012" width="4.85546875" bestFit="1" customWidth="1"/>
    <col min="1013" max="1014" width="7.85546875" bestFit="1" customWidth="1"/>
    <col min="1016" max="1016" width="8.42578125" bestFit="1" customWidth="1"/>
    <col min="1017" max="1017" width="6.85546875" bestFit="1" customWidth="1"/>
    <col min="1018" max="1018" width="7.85546875" bestFit="1" customWidth="1"/>
    <col min="1019" max="1019" width="4.85546875" bestFit="1" customWidth="1"/>
    <col min="1020" max="1021" width="7.85546875" bestFit="1" customWidth="1"/>
    <col min="1023" max="1023" width="8.42578125" bestFit="1" customWidth="1"/>
    <col min="1024" max="1025" width="7.85546875" bestFit="1" customWidth="1"/>
    <col min="1026" max="1026" width="4.85546875" bestFit="1" customWidth="1"/>
    <col min="1027" max="1027" width="6.85546875" bestFit="1" customWidth="1"/>
    <col min="1028" max="1028" width="7.85546875" bestFit="1" customWidth="1"/>
    <col min="1029" max="1029" width="4.85546875" bestFit="1" customWidth="1"/>
    <col min="1030" max="1031" width="7.85546875" bestFit="1" customWidth="1"/>
    <col min="1032" max="1032" width="4.85546875" bestFit="1" customWidth="1"/>
    <col min="1033" max="1034" width="7.85546875" bestFit="1" customWidth="1"/>
    <col min="1035" max="1035" width="4.85546875" bestFit="1" customWidth="1"/>
    <col min="1036" max="1037" width="7.85546875" bestFit="1" customWidth="1"/>
    <col min="1038" max="1038" width="4.85546875" bestFit="1" customWidth="1"/>
    <col min="1039" max="1039" width="6.85546875" bestFit="1" customWidth="1"/>
    <col min="1040" max="1040" width="4.85546875" bestFit="1" customWidth="1"/>
    <col min="1041" max="1042" width="7.85546875" bestFit="1" customWidth="1"/>
    <col min="1044" max="1044" width="8.42578125" bestFit="1" customWidth="1"/>
    <col min="1045" max="1046" width="6.85546875" bestFit="1" customWidth="1"/>
    <col min="1047" max="1047" width="4.85546875" bestFit="1" customWidth="1"/>
    <col min="1048" max="1048" width="6.85546875" bestFit="1" customWidth="1"/>
    <col min="1049" max="1049" width="7.85546875" bestFit="1" customWidth="1"/>
    <col min="1051" max="1052" width="8.42578125" bestFit="1" customWidth="1"/>
    <col min="1053" max="1053" width="6.85546875" bestFit="1" customWidth="1"/>
    <col min="1054" max="1054" width="4.85546875" bestFit="1" customWidth="1"/>
    <col min="1055" max="1055" width="6.85546875" bestFit="1" customWidth="1"/>
    <col min="1056" max="1056" width="7.85546875" bestFit="1" customWidth="1"/>
    <col min="1057" max="1057" width="4.85546875" bestFit="1" customWidth="1"/>
    <col min="1058" max="1058" width="6.85546875" bestFit="1" customWidth="1"/>
    <col min="1059" max="1059" width="7.85546875" bestFit="1" customWidth="1"/>
    <col min="1060" max="1060" width="4.85546875" bestFit="1" customWidth="1"/>
    <col min="1061" max="1062" width="7.85546875" bestFit="1" customWidth="1"/>
    <col min="1063" max="1063" width="4.85546875" bestFit="1" customWidth="1"/>
    <col min="1064" max="1064" width="7.85546875" bestFit="1" customWidth="1"/>
    <col min="1065" max="1065" width="4.85546875" bestFit="1" customWidth="1"/>
    <col min="1066" max="1067" width="7.85546875" bestFit="1" customWidth="1"/>
    <col min="1068" max="1068" width="4.85546875" bestFit="1" customWidth="1"/>
    <col min="1069" max="1069" width="6.85546875" bestFit="1" customWidth="1"/>
    <col min="1070" max="1070" width="7.85546875" bestFit="1" customWidth="1"/>
    <col min="1072" max="1072" width="8.42578125" bestFit="1" customWidth="1"/>
    <col min="1073" max="1073" width="6.85546875" bestFit="1" customWidth="1"/>
    <col min="1074" max="1074" width="7.85546875" bestFit="1" customWidth="1"/>
    <col min="1076" max="1076" width="8.42578125" bestFit="1" customWidth="1"/>
    <col min="1077" max="1077" width="6.85546875" bestFit="1" customWidth="1"/>
    <col min="1078" max="1078" width="4.5703125" bestFit="1" customWidth="1"/>
    <col min="1079" max="1080" width="6.85546875" bestFit="1" customWidth="1"/>
    <col min="1081" max="1081" width="4.85546875" bestFit="1" customWidth="1"/>
    <col min="1082" max="1082" width="6.85546875" bestFit="1" customWidth="1"/>
    <col min="1083" max="1083" width="7.85546875" bestFit="1" customWidth="1"/>
    <col min="1084" max="1084" width="4.85546875" bestFit="1" customWidth="1"/>
    <col min="1085" max="1085" width="6.85546875" bestFit="1" customWidth="1"/>
    <col min="1086" max="1086" width="7.85546875" bestFit="1" customWidth="1"/>
    <col min="1087" max="1087" width="4.85546875" bestFit="1" customWidth="1"/>
    <col min="1088" max="1089" width="7.85546875" bestFit="1" customWidth="1"/>
    <col min="1090" max="1090" width="4.85546875" bestFit="1" customWidth="1"/>
    <col min="1091" max="1091" width="6.85546875" bestFit="1" customWidth="1"/>
    <col min="1092" max="1092" width="7.85546875" bestFit="1" customWidth="1"/>
    <col min="1093" max="1093" width="4.85546875" bestFit="1" customWidth="1"/>
    <col min="1094" max="1095" width="7.85546875" bestFit="1" customWidth="1"/>
    <col min="1097" max="1098" width="8.42578125" bestFit="1" customWidth="1"/>
    <col min="1099" max="1099" width="6.85546875" bestFit="1" customWidth="1"/>
    <col min="1100" max="1100" width="4.85546875" bestFit="1" customWidth="1"/>
    <col min="1101" max="1101" width="6.85546875" bestFit="1" customWidth="1"/>
    <col min="1102" max="1102" width="7.85546875" bestFit="1" customWidth="1"/>
    <col min="1104" max="1104" width="8.42578125" bestFit="1" customWidth="1"/>
    <col min="1105" max="1105" width="6.85546875" bestFit="1" customWidth="1"/>
    <col min="1106" max="1106" width="7.85546875" bestFit="1" customWidth="1"/>
    <col min="1107" max="1107" width="4.85546875" bestFit="1" customWidth="1"/>
    <col min="1108" max="1109" width="7.85546875" bestFit="1" customWidth="1"/>
    <col min="1111" max="1111" width="8.42578125" bestFit="1" customWidth="1"/>
    <col min="1112" max="1112" width="6.85546875" bestFit="1" customWidth="1"/>
    <col min="1113" max="1113" width="7.85546875" bestFit="1" customWidth="1"/>
    <col min="1114" max="1114" width="4.85546875" bestFit="1" customWidth="1"/>
    <col min="1115" max="1115" width="6.85546875" bestFit="1" customWidth="1"/>
    <col min="1116" max="1116" width="7.85546875" bestFit="1" customWidth="1"/>
    <col min="1117" max="1117" width="4.85546875" bestFit="1" customWidth="1"/>
    <col min="1118" max="1118" width="6.85546875" bestFit="1" customWidth="1"/>
    <col min="1119" max="1119" width="7.85546875" bestFit="1" customWidth="1"/>
    <col min="1121" max="1121" width="8.42578125" bestFit="1" customWidth="1"/>
    <col min="1122" max="1122" width="6.85546875" bestFit="1" customWidth="1"/>
    <col min="1123" max="1123" width="7.85546875" bestFit="1" customWidth="1"/>
    <col min="1124" max="1124" width="4.85546875" bestFit="1" customWidth="1"/>
    <col min="1125" max="1125" width="6.85546875" bestFit="1" customWidth="1"/>
    <col min="1126" max="1126" width="7.85546875" bestFit="1" customWidth="1"/>
    <col min="1127" max="1127" width="4.85546875" bestFit="1" customWidth="1"/>
    <col min="1128" max="1128" width="6.85546875" bestFit="1" customWidth="1"/>
    <col min="1129" max="1129" width="7.85546875" bestFit="1" customWidth="1"/>
    <col min="1130" max="1130" width="4.85546875" bestFit="1" customWidth="1"/>
    <col min="1131" max="1131" width="6.85546875" bestFit="1" customWidth="1"/>
    <col min="1132" max="1132" width="4.85546875" bestFit="1" customWidth="1"/>
    <col min="1133" max="1134" width="7.85546875" bestFit="1" customWidth="1"/>
    <col min="1136" max="1136" width="8.42578125" bestFit="1" customWidth="1"/>
    <col min="1137" max="1137" width="6.85546875" bestFit="1" customWidth="1"/>
    <col min="1138" max="1138" width="7.85546875" bestFit="1" customWidth="1"/>
    <col min="1140" max="1140" width="8.42578125" bestFit="1" customWidth="1"/>
    <col min="1141" max="1141" width="6.85546875" bestFit="1" customWidth="1"/>
    <col min="1142" max="1142" width="7.85546875" bestFit="1" customWidth="1"/>
    <col min="1143" max="1143" width="4.85546875" bestFit="1" customWidth="1"/>
    <col min="1144" max="1144" width="6.85546875" bestFit="1" customWidth="1"/>
    <col min="1145" max="1145" width="7.85546875" bestFit="1" customWidth="1"/>
    <col min="1147" max="1147" width="8.42578125" bestFit="1" customWidth="1"/>
    <col min="1148" max="1148" width="6.85546875" bestFit="1" customWidth="1"/>
    <col min="1149" max="1149" width="7.85546875" bestFit="1" customWidth="1"/>
    <col min="1150" max="1150" width="4.85546875" bestFit="1" customWidth="1"/>
    <col min="1151" max="1151" width="6.85546875" bestFit="1" customWidth="1"/>
    <col min="1152" max="1152" width="7.85546875" bestFit="1" customWidth="1"/>
    <col min="1153" max="1153" width="4.85546875" bestFit="1" customWidth="1"/>
    <col min="1154" max="1154" width="6.85546875" bestFit="1" customWidth="1"/>
    <col min="1155" max="1155" width="7.85546875" bestFit="1" customWidth="1"/>
    <col min="1156" max="1156" width="4.85546875" bestFit="1" customWidth="1"/>
    <col min="1157" max="1158" width="7.85546875" bestFit="1" customWidth="1"/>
    <col min="1159" max="1159" width="4.85546875" bestFit="1" customWidth="1"/>
    <col min="1160" max="1160" width="7.85546875" bestFit="1" customWidth="1"/>
    <col min="1161" max="1161" width="4.85546875" bestFit="1" customWidth="1"/>
    <col min="1162" max="1163" width="7.85546875" bestFit="1" customWidth="1"/>
    <col min="1165" max="1165" width="8.42578125" bestFit="1" customWidth="1"/>
    <col min="1166" max="1167" width="7.85546875" bestFit="1" customWidth="1"/>
    <col min="1169" max="1169" width="8.42578125" bestFit="1" customWidth="1"/>
    <col min="1170" max="1170" width="6.85546875" bestFit="1" customWidth="1"/>
    <col min="1171" max="1171" width="7.85546875" bestFit="1" customWidth="1"/>
    <col min="1172" max="1172" width="4.85546875" bestFit="1" customWidth="1"/>
    <col min="1173" max="1173" width="6.85546875" bestFit="1" customWidth="1"/>
    <col min="1174" max="1174" width="7.85546875" bestFit="1" customWidth="1"/>
    <col min="1176" max="1176" width="8.42578125" bestFit="1" customWidth="1"/>
    <col min="1177" max="1177" width="6.85546875" bestFit="1" customWidth="1"/>
    <col min="1178" max="1178" width="7.85546875" bestFit="1" customWidth="1"/>
    <col min="1179" max="1179" width="4.85546875" bestFit="1" customWidth="1"/>
    <col min="1180" max="1180" width="6.85546875" bestFit="1" customWidth="1"/>
    <col min="1181" max="1181" width="7.85546875" bestFit="1" customWidth="1"/>
    <col min="1182" max="1182" width="4.85546875" bestFit="1" customWidth="1"/>
    <col min="1183" max="1184" width="7.85546875" bestFit="1" customWidth="1"/>
    <col min="1185" max="1185" width="4.85546875" bestFit="1" customWidth="1"/>
    <col min="1186" max="1186" width="6.85546875" bestFit="1" customWidth="1"/>
    <col min="1187" max="1187" width="7.85546875" bestFit="1" customWidth="1"/>
    <col min="1188" max="1188" width="4.85546875" bestFit="1" customWidth="1"/>
    <col min="1189" max="1189" width="6.85546875" bestFit="1" customWidth="1"/>
    <col min="1190" max="1190" width="7.85546875" bestFit="1" customWidth="1"/>
    <col min="1192" max="1192" width="8.42578125" bestFit="1" customWidth="1"/>
    <col min="1193" max="1193" width="6.85546875" bestFit="1" customWidth="1"/>
    <col min="1194" max="1194" width="7.85546875" bestFit="1" customWidth="1"/>
    <col min="1195" max="1195" width="4.85546875" bestFit="1" customWidth="1"/>
    <col min="1196" max="1196" width="6.85546875" bestFit="1" customWidth="1"/>
    <col min="1197" max="1197" width="7.85546875" bestFit="1" customWidth="1"/>
    <col min="1199" max="1199" width="8.42578125" bestFit="1" customWidth="1"/>
    <col min="1200" max="1201" width="7.85546875" bestFit="1" customWidth="1"/>
    <col min="1202" max="1202" width="4.85546875" bestFit="1" customWidth="1"/>
    <col min="1203" max="1204" width="7.85546875" bestFit="1" customWidth="1"/>
    <col min="1206" max="1206" width="8.42578125" bestFit="1" customWidth="1"/>
    <col min="1207" max="1208" width="7.85546875" bestFit="1" customWidth="1"/>
    <col min="1210" max="1210" width="8.42578125" bestFit="1" customWidth="1"/>
    <col min="1211" max="1211" width="6.85546875" bestFit="1" customWidth="1"/>
    <col min="1212" max="1212" width="7.85546875" bestFit="1" customWidth="1"/>
    <col min="1213" max="1213" width="4.85546875" bestFit="1" customWidth="1"/>
    <col min="1214" max="1214" width="6.85546875" bestFit="1" customWidth="1"/>
    <col min="1215" max="1215" width="7.85546875" bestFit="1" customWidth="1"/>
    <col min="1216" max="1216" width="4.85546875" bestFit="1" customWidth="1"/>
    <col min="1217" max="1217" width="7.85546875" bestFit="1" customWidth="1"/>
    <col min="1218" max="1218" width="4.85546875" bestFit="1" customWidth="1"/>
    <col min="1219" max="1220" width="7.85546875" bestFit="1" customWidth="1"/>
    <col min="1222" max="1222" width="8.42578125" bestFit="1" customWidth="1"/>
    <col min="1223" max="1223" width="6.85546875" bestFit="1" customWidth="1"/>
    <col min="1224" max="1224" width="7.85546875" bestFit="1" customWidth="1"/>
    <col min="1225" max="1225" width="4.85546875" bestFit="1" customWidth="1"/>
    <col min="1226" max="1226" width="6.85546875" bestFit="1" customWidth="1"/>
    <col min="1227" max="1227" width="7.85546875" bestFit="1" customWidth="1"/>
    <col min="1229" max="1229" width="8.42578125" bestFit="1" customWidth="1"/>
    <col min="1230" max="1231" width="7.85546875" bestFit="1" customWidth="1"/>
    <col min="1233" max="1233" width="8.42578125" bestFit="1" customWidth="1"/>
    <col min="1234" max="1234" width="6.85546875" bestFit="1" customWidth="1"/>
    <col min="1235" max="1235" width="7.85546875" bestFit="1" customWidth="1"/>
    <col min="1236" max="1236" width="4.85546875" bestFit="1" customWidth="1"/>
    <col min="1237" max="1237" width="6.85546875" bestFit="1" customWidth="1"/>
    <col min="1238" max="1238" width="7.85546875" bestFit="1" customWidth="1"/>
    <col min="1239" max="1239" width="4.85546875" bestFit="1" customWidth="1"/>
    <col min="1240" max="1240" width="6.85546875" bestFit="1" customWidth="1"/>
    <col min="1241" max="1241" width="7.85546875" bestFit="1" customWidth="1"/>
    <col min="1242" max="1242" width="4.85546875" bestFit="1" customWidth="1"/>
    <col min="1243" max="1243" width="7.85546875" bestFit="1" customWidth="1"/>
    <col min="1244" max="1244" width="4.85546875" bestFit="1" customWidth="1"/>
    <col min="1245" max="1246" width="7.85546875" bestFit="1" customWidth="1"/>
    <col min="1247" max="1247" width="4.85546875" bestFit="1" customWidth="1"/>
    <col min="1248" max="1249" width="7.85546875" bestFit="1" customWidth="1"/>
    <col min="1251" max="1251" width="8.42578125" bestFit="1" customWidth="1"/>
    <col min="1252" max="1252" width="6.85546875" bestFit="1" customWidth="1"/>
    <col min="1253" max="1253" width="7.85546875" bestFit="1" customWidth="1"/>
    <col min="1255" max="1255" width="8.42578125" bestFit="1" customWidth="1"/>
    <col min="1256" max="1256" width="6.85546875" bestFit="1" customWidth="1"/>
    <col min="1257" max="1257" width="7.85546875" bestFit="1" customWidth="1"/>
    <col min="1258" max="1258" width="4.85546875" bestFit="1" customWidth="1"/>
    <col min="1259" max="1259" width="6.85546875" bestFit="1" customWidth="1"/>
    <col min="1260" max="1260" width="7.85546875" bestFit="1" customWidth="1"/>
    <col min="1261" max="1261" width="4.85546875" bestFit="1" customWidth="1"/>
    <col min="1262" max="1263" width="7.85546875" bestFit="1" customWidth="1"/>
    <col min="1265" max="1265" width="8.42578125" bestFit="1" customWidth="1"/>
    <col min="1266" max="1266" width="6.85546875" bestFit="1" customWidth="1"/>
    <col min="1267" max="1267" width="7.85546875" bestFit="1" customWidth="1"/>
    <col min="1269" max="1269" width="8.42578125" bestFit="1" customWidth="1"/>
    <col min="1270" max="1271" width="7.85546875" bestFit="1" customWidth="1"/>
    <col min="1273" max="1273" width="8.42578125" bestFit="1" customWidth="1"/>
    <col min="1274" max="1275" width="6.85546875" bestFit="1" customWidth="1"/>
    <col min="1277" max="1277" width="8.42578125" bestFit="1" customWidth="1"/>
    <col min="1278" max="1279" width="7.85546875" bestFit="1" customWidth="1"/>
    <col min="1281" max="1281" width="8.42578125" bestFit="1" customWidth="1"/>
    <col min="1282" max="1282" width="6.85546875" bestFit="1" customWidth="1"/>
    <col min="1283" max="1283" width="7.85546875" bestFit="1" customWidth="1"/>
    <col min="1285" max="1285" width="8.42578125" bestFit="1" customWidth="1"/>
    <col min="1286" max="1287" width="7.85546875" bestFit="1" customWidth="1"/>
    <col min="1289" max="1289" width="8.42578125" bestFit="1" customWidth="1"/>
    <col min="1290" max="1290" width="6.85546875" bestFit="1" customWidth="1"/>
    <col min="1291" max="1291" width="7.85546875" bestFit="1" customWidth="1"/>
    <col min="1292" max="1292" width="4.85546875" bestFit="1" customWidth="1"/>
    <col min="1293" max="1294" width="7.85546875" bestFit="1" customWidth="1"/>
    <col min="1296" max="1296" width="8.42578125" bestFit="1" customWidth="1"/>
    <col min="1297" max="1298" width="7.85546875" bestFit="1" customWidth="1"/>
    <col min="1300" max="1300" width="8.42578125" bestFit="1" customWidth="1"/>
    <col min="1301" max="1301" width="6.85546875" bestFit="1" customWidth="1"/>
    <col min="1302" max="1302" width="4.85546875" bestFit="1" customWidth="1"/>
    <col min="1303" max="1304" width="7.85546875" bestFit="1" customWidth="1"/>
    <col min="1305" max="1305" width="4.85546875" bestFit="1" customWidth="1"/>
    <col min="1306" max="1307" width="7.85546875" bestFit="1" customWidth="1"/>
    <col min="1309" max="1309" width="8.42578125" bestFit="1" customWidth="1"/>
    <col min="1310" max="1311" width="7.85546875" bestFit="1" customWidth="1"/>
    <col min="1313" max="1313" width="8.42578125" bestFit="1" customWidth="1"/>
    <col min="1314" max="1314" width="6.85546875" bestFit="1" customWidth="1"/>
    <col min="1315" max="1315" width="7.85546875" bestFit="1" customWidth="1"/>
    <col min="1317" max="1317" width="8.42578125" bestFit="1" customWidth="1"/>
    <col min="1318" max="1318" width="6.85546875" bestFit="1" customWidth="1"/>
    <col min="1319" max="1319" width="7.85546875" bestFit="1" customWidth="1"/>
    <col min="1321" max="1321" width="8.42578125" bestFit="1" customWidth="1"/>
    <col min="1322" max="1323" width="6.85546875" bestFit="1" customWidth="1"/>
    <col min="1324" max="1324" width="4.85546875" bestFit="1" customWidth="1"/>
    <col min="1325" max="1325" width="6.85546875" bestFit="1" customWidth="1"/>
    <col min="1326" max="1326" width="7.85546875" bestFit="1" customWidth="1"/>
    <col min="1328" max="1328" width="8.42578125" bestFit="1" customWidth="1"/>
    <col min="1329" max="1329" width="6.85546875" bestFit="1" customWidth="1"/>
    <col min="1330" max="1330" width="7.85546875" bestFit="1" customWidth="1"/>
    <col min="1331" max="1331" width="4.85546875" bestFit="1" customWidth="1"/>
    <col min="1332" max="1332" width="6.85546875" bestFit="1" customWidth="1"/>
    <col min="1333" max="1333" width="7.85546875" bestFit="1" customWidth="1"/>
    <col min="1335" max="1335" width="8.42578125" bestFit="1" customWidth="1"/>
    <col min="1336" max="1337" width="7.85546875" bestFit="1" customWidth="1"/>
    <col min="1339" max="1339" width="8.42578125" bestFit="1" customWidth="1"/>
    <col min="1340" max="1340" width="6.85546875" bestFit="1" customWidth="1"/>
    <col min="1341" max="1341" width="7.85546875" bestFit="1" customWidth="1"/>
    <col min="1343" max="1343" width="8.42578125" bestFit="1" customWidth="1"/>
    <col min="1344" max="1345" width="7.85546875" bestFit="1" customWidth="1"/>
    <col min="1347" max="1347" width="8.42578125" bestFit="1" customWidth="1"/>
    <col min="1348" max="1348" width="6.85546875" bestFit="1" customWidth="1"/>
    <col min="1349" max="1349" width="7.85546875" bestFit="1" customWidth="1"/>
    <col min="1351" max="1351" width="8.42578125" bestFit="1" customWidth="1"/>
    <col min="1352" max="1353" width="7.85546875" bestFit="1" customWidth="1"/>
    <col min="1355" max="1355" width="8.42578125" bestFit="1" customWidth="1"/>
    <col min="1356" max="1356" width="6.85546875" bestFit="1" customWidth="1"/>
    <col min="1357" max="1357" width="7.85546875" bestFit="1" customWidth="1"/>
    <col min="1359" max="1359" width="8.42578125" bestFit="1" customWidth="1"/>
    <col min="1360" max="1361" width="7.85546875" bestFit="1" customWidth="1"/>
    <col min="1363" max="1363" width="8.42578125" bestFit="1" customWidth="1"/>
    <col min="1364" max="1365" width="7.85546875" bestFit="1" customWidth="1"/>
    <col min="1367" max="1367" width="12.5703125" bestFit="1" customWidth="1"/>
  </cols>
  <sheetData>
    <row r="1" spans="2:38" ht="28.5" customHeight="1" x14ac:dyDescent="0.35">
      <c r="B1" s="12"/>
      <c r="C1" s="13"/>
      <c r="D1" s="14"/>
      <c r="E1" s="14"/>
      <c r="F1" s="14"/>
      <c r="G1" s="15"/>
      <c r="H1" s="15"/>
      <c r="I1" s="15"/>
      <c r="J1" s="15"/>
      <c r="N1" s="15"/>
      <c r="O1" s="16"/>
      <c r="P1" s="16"/>
      <c r="Q1" s="16"/>
      <c r="R1" s="16"/>
      <c r="S1" s="16"/>
      <c r="T1" s="16"/>
      <c r="U1" s="16"/>
      <c r="V1" s="16"/>
      <c r="W1" s="16"/>
      <c r="X1" s="16"/>
      <c r="Y1" s="16"/>
      <c r="Z1" s="16"/>
      <c r="AA1" s="16"/>
      <c r="AB1" s="16"/>
      <c r="AC1" s="16"/>
      <c r="AD1" s="16"/>
      <c r="AE1" s="16"/>
      <c r="AF1" s="16"/>
      <c r="AG1" s="16"/>
      <c r="AH1" s="16"/>
    </row>
    <row r="2" spans="2:38" ht="41.25" customHeight="1" x14ac:dyDescent="0.4">
      <c r="B2" s="18" t="s">
        <v>296</v>
      </c>
      <c r="C2" s="19" t="s">
        <v>297</v>
      </c>
      <c r="D2" s="19" t="s">
        <v>298</v>
      </c>
      <c r="E2" s="13"/>
      <c r="F2" s="13"/>
      <c r="G2" s="15"/>
      <c r="H2" s="15"/>
      <c r="I2" s="20" t="s">
        <v>299</v>
      </c>
      <c r="J2" s="21"/>
      <c r="K2" s="21"/>
      <c r="L2" s="21"/>
      <c r="M2" s="21"/>
      <c r="N2" s="21"/>
      <c r="O2" s="21"/>
      <c r="P2" s="21"/>
      <c r="Q2" s="22"/>
      <c r="R2" s="22"/>
      <c r="S2" s="22"/>
      <c r="T2" s="22"/>
      <c r="U2" s="22"/>
      <c r="V2" s="22"/>
      <c r="W2" s="22"/>
      <c r="X2" s="22"/>
      <c r="Y2" s="22"/>
      <c r="Z2" s="22"/>
      <c r="AA2" s="22"/>
      <c r="AB2" s="22"/>
      <c r="AC2" s="22"/>
      <c r="AD2" s="22"/>
      <c r="AE2" s="22"/>
      <c r="AF2" s="7"/>
      <c r="AG2" s="7"/>
      <c r="AH2" s="23" t="s">
        <v>300</v>
      </c>
      <c r="AI2" s="23" t="s">
        <v>301</v>
      </c>
      <c r="AJ2" s="23" t="s">
        <v>302</v>
      </c>
      <c r="AK2" s="48"/>
      <c r="AL2" s="48"/>
    </row>
    <row r="3" spans="2:38" x14ac:dyDescent="0.25">
      <c r="C3" s="10" t="s">
        <v>304</v>
      </c>
      <c r="I3" s="10" t="s">
        <v>305</v>
      </c>
      <c r="J3" s="10" t="s">
        <v>306</v>
      </c>
      <c r="M3"/>
      <c r="N3"/>
      <c r="AD3" s="22"/>
      <c r="AE3" s="22"/>
      <c r="AF3" s="7"/>
      <c r="AG3" s="7"/>
      <c r="AH3" s="51" t="s">
        <v>293</v>
      </c>
      <c r="AI3" s="51" t="s">
        <v>316</v>
      </c>
      <c r="AJ3" s="51" t="s">
        <v>317</v>
      </c>
    </row>
    <row r="4" spans="2:38" x14ac:dyDescent="0.25">
      <c r="B4" s="10" t="s">
        <v>293</v>
      </c>
      <c r="C4" t="s">
        <v>305</v>
      </c>
      <c r="D4" t="s">
        <v>307</v>
      </c>
      <c r="I4" s="10" t="s">
        <v>293</v>
      </c>
      <c r="J4">
        <v>1</v>
      </c>
      <c r="K4">
        <v>2</v>
      </c>
      <c r="L4">
        <v>3</v>
      </c>
      <c r="M4">
        <v>4</v>
      </c>
      <c r="N4">
        <v>5</v>
      </c>
      <c r="O4">
        <v>6</v>
      </c>
      <c r="P4">
        <v>7</v>
      </c>
      <c r="Q4">
        <v>8</v>
      </c>
      <c r="R4">
        <v>9</v>
      </c>
      <c r="S4">
        <v>10</v>
      </c>
      <c r="T4">
        <v>11</v>
      </c>
      <c r="U4">
        <v>12</v>
      </c>
      <c r="V4">
        <v>13</v>
      </c>
      <c r="W4">
        <v>14</v>
      </c>
      <c r="X4">
        <v>15</v>
      </c>
      <c r="Y4">
        <v>16</v>
      </c>
      <c r="Z4">
        <v>17</v>
      </c>
      <c r="AA4">
        <v>18</v>
      </c>
      <c r="AB4">
        <v>19</v>
      </c>
      <c r="AC4" t="s">
        <v>294</v>
      </c>
      <c r="AD4" s="22" t="s">
        <v>297</v>
      </c>
      <c r="AE4" s="22" t="s">
        <v>298</v>
      </c>
      <c r="AF4" s="7"/>
      <c r="AG4" s="7"/>
      <c r="AH4" s="84" t="s">
        <v>275</v>
      </c>
      <c r="AI4" s="5">
        <v>10</v>
      </c>
      <c r="AJ4" s="46">
        <v>8.010894816951053E-4</v>
      </c>
    </row>
    <row r="5" spans="2:38" x14ac:dyDescent="0.25">
      <c r="B5" s="52" t="s">
        <v>209</v>
      </c>
      <c r="C5">
        <v>22</v>
      </c>
      <c r="D5" s="16">
        <v>8.2397003745318345E-2</v>
      </c>
      <c r="E5" s="28"/>
      <c r="F5" s="16"/>
      <c r="I5" s="52" t="s">
        <v>209</v>
      </c>
      <c r="M5"/>
      <c r="N5"/>
      <c r="R5">
        <v>3</v>
      </c>
      <c r="Y5">
        <v>5</v>
      </c>
      <c r="Z5">
        <v>5</v>
      </c>
      <c r="AA5">
        <v>5</v>
      </c>
      <c r="AB5">
        <v>4</v>
      </c>
      <c r="AC5">
        <v>22</v>
      </c>
      <c r="AD5" s="26">
        <f>(COUNT(J5:AB5)/19)</f>
        <v>0.26315789473684209</v>
      </c>
      <c r="AE5" s="27">
        <f t="shared" ref="AE5:AE32" si="0">AD5/AD$33</f>
        <v>5.3191489361702121E-2</v>
      </c>
      <c r="AF5" s="47"/>
      <c r="AG5" s="47"/>
      <c r="AH5" s="84" t="s">
        <v>199</v>
      </c>
      <c r="AI5" s="5">
        <v>1</v>
      </c>
      <c r="AJ5" s="46">
        <v>8.010894816951053E-5</v>
      </c>
      <c r="AK5" s="16"/>
      <c r="AL5" s="16"/>
    </row>
    <row r="6" spans="2:38" x14ac:dyDescent="0.25">
      <c r="B6" s="52" t="s">
        <v>207</v>
      </c>
      <c r="C6">
        <v>32</v>
      </c>
      <c r="D6" s="16">
        <v>0.1198501872659176</v>
      </c>
      <c r="E6" s="28"/>
      <c r="F6" s="16"/>
      <c r="I6" s="52" t="s">
        <v>207</v>
      </c>
      <c r="M6"/>
      <c r="N6"/>
      <c r="R6">
        <v>1</v>
      </c>
      <c r="S6">
        <v>4</v>
      </c>
      <c r="T6">
        <v>2</v>
      </c>
      <c r="U6">
        <v>5</v>
      </c>
      <c r="V6">
        <v>5</v>
      </c>
      <c r="W6">
        <v>4</v>
      </c>
      <c r="X6">
        <v>3</v>
      </c>
      <c r="Z6">
        <v>4</v>
      </c>
      <c r="AA6">
        <v>4</v>
      </c>
      <c r="AC6">
        <v>32</v>
      </c>
      <c r="AD6" s="26">
        <f t="shared" ref="AD6:AD32" si="1">(COUNT(J6:AB6)/19)</f>
        <v>0.47368421052631576</v>
      </c>
      <c r="AE6" s="27">
        <f t="shared" si="0"/>
        <v>9.5744680851063815E-2</v>
      </c>
      <c r="AF6" s="47"/>
      <c r="AG6" s="47"/>
      <c r="AH6" s="84" t="s">
        <v>273</v>
      </c>
      <c r="AI6" s="5">
        <v>10</v>
      </c>
      <c r="AJ6" s="46">
        <v>8.010894816951053E-4</v>
      </c>
      <c r="AK6" s="16"/>
      <c r="AL6" s="16"/>
    </row>
    <row r="7" spans="2:38" x14ac:dyDescent="0.25">
      <c r="B7" s="52" t="s">
        <v>273</v>
      </c>
      <c r="C7">
        <v>1</v>
      </c>
      <c r="D7" s="16">
        <v>3.7453183520599251E-3</v>
      </c>
      <c r="E7" s="28"/>
      <c r="F7" s="16"/>
      <c r="I7" s="52" t="s">
        <v>273</v>
      </c>
      <c r="M7"/>
      <c r="N7"/>
      <c r="U7">
        <v>1</v>
      </c>
      <c r="AC7">
        <v>1</v>
      </c>
      <c r="AD7" s="26">
        <f t="shared" si="1"/>
        <v>5.2631578947368418E-2</v>
      </c>
      <c r="AE7" s="27">
        <f t="shared" si="0"/>
        <v>1.0638297872340424E-2</v>
      </c>
      <c r="AF7" s="47"/>
      <c r="AG7" s="47"/>
      <c r="AH7" s="84" t="s">
        <v>203</v>
      </c>
      <c r="AI7" s="5">
        <v>40</v>
      </c>
      <c r="AJ7" s="46">
        <v>3.2043579267804212E-3</v>
      </c>
    </row>
    <row r="8" spans="2:38" x14ac:dyDescent="0.25">
      <c r="B8" s="52" t="s">
        <v>193</v>
      </c>
      <c r="C8">
        <v>5</v>
      </c>
      <c r="D8" s="16">
        <v>1.8726591760299626E-2</v>
      </c>
      <c r="E8" s="28"/>
      <c r="F8" s="16"/>
      <c r="I8" s="52" t="s">
        <v>193</v>
      </c>
      <c r="J8">
        <v>3</v>
      </c>
      <c r="M8"/>
      <c r="N8">
        <v>1</v>
      </c>
      <c r="T8">
        <v>1</v>
      </c>
      <c r="AC8">
        <v>5</v>
      </c>
      <c r="AD8" s="26">
        <f t="shared" si="1"/>
        <v>0.15789473684210525</v>
      </c>
      <c r="AE8" s="27">
        <f t="shared" si="0"/>
        <v>3.1914893617021274E-2</v>
      </c>
      <c r="AF8" s="47"/>
      <c r="AG8" s="47"/>
      <c r="AH8" s="84" t="s">
        <v>196</v>
      </c>
      <c r="AI8" s="5">
        <v>10</v>
      </c>
      <c r="AJ8" s="46">
        <v>8.010894816951053E-4</v>
      </c>
    </row>
    <row r="9" spans="2:38" x14ac:dyDescent="0.25">
      <c r="B9" s="52" t="s">
        <v>194</v>
      </c>
      <c r="C9">
        <v>17</v>
      </c>
      <c r="D9" s="16">
        <v>6.3670411985018729E-2</v>
      </c>
      <c r="E9" s="28"/>
      <c r="F9" s="16"/>
      <c r="I9" s="52" t="s">
        <v>194</v>
      </c>
      <c r="K9">
        <v>3</v>
      </c>
      <c r="L9">
        <v>1</v>
      </c>
      <c r="M9">
        <v>1</v>
      </c>
      <c r="N9">
        <v>2</v>
      </c>
      <c r="O9">
        <v>5</v>
      </c>
      <c r="P9">
        <v>5</v>
      </c>
      <c r="AC9">
        <v>17</v>
      </c>
      <c r="AD9" s="26">
        <f t="shared" si="1"/>
        <v>0.31578947368421051</v>
      </c>
      <c r="AE9" s="27">
        <f t="shared" si="0"/>
        <v>6.3829787234042548E-2</v>
      </c>
      <c r="AF9" s="31"/>
      <c r="AG9" s="31"/>
      <c r="AH9" s="84" t="s">
        <v>282</v>
      </c>
      <c r="AI9" s="5">
        <v>62</v>
      </c>
      <c r="AJ9" s="46">
        <v>4.9667547865096529E-3</v>
      </c>
    </row>
    <row r="10" spans="2:38" x14ac:dyDescent="0.25">
      <c r="B10" s="52" t="s">
        <v>195</v>
      </c>
      <c r="C10">
        <v>1</v>
      </c>
      <c r="D10" s="16">
        <v>3.7453183520599251E-3</v>
      </c>
      <c r="E10" s="28"/>
      <c r="F10" s="16"/>
      <c r="I10" s="52" t="s">
        <v>195</v>
      </c>
      <c r="K10">
        <v>1</v>
      </c>
      <c r="M10"/>
      <c r="N10"/>
      <c r="AC10">
        <v>1</v>
      </c>
      <c r="AD10" s="26">
        <f t="shared" si="1"/>
        <v>5.2631578947368418E-2</v>
      </c>
      <c r="AE10" s="27">
        <f t="shared" si="0"/>
        <v>1.0638297872340424E-2</v>
      </c>
      <c r="AF10" s="31"/>
      <c r="AG10" s="31"/>
      <c r="AH10" s="84" t="s">
        <v>210</v>
      </c>
      <c r="AI10" s="5">
        <v>42</v>
      </c>
      <c r="AJ10" s="46">
        <v>3.3645758231194423E-3</v>
      </c>
    </row>
    <row r="11" spans="2:38" x14ac:dyDescent="0.25">
      <c r="B11" s="52" t="s">
        <v>196</v>
      </c>
      <c r="C11">
        <v>1</v>
      </c>
      <c r="D11" s="16">
        <v>3.7453183520599251E-3</v>
      </c>
      <c r="E11" s="28"/>
      <c r="F11" s="16"/>
      <c r="I11" s="52" t="s">
        <v>196</v>
      </c>
      <c r="K11">
        <v>1</v>
      </c>
      <c r="M11"/>
      <c r="N11"/>
      <c r="AC11">
        <v>1</v>
      </c>
      <c r="AD11" s="26">
        <f t="shared" si="1"/>
        <v>5.2631578947368418E-2</v>
      </c>
      <c r="AE11" s="27">
        <f t="shared" si="0"/>
        <v>1.0638297872340424E-2</v>
      </c>
      <c r="AF11" s="31"/>
      <c r="AG11" s="31"/>
      <c r="AH11" s="84" t="s">
        <v>292</v>
      </c>
      <c r="AI11" s="5">
        <v>509</v>
      </c>
      <c r="AJ11" s="46">
        <v>4.077545461828086E-2</v>
      </c>
    </row>
    <row r="12" spans="2:38" x14ac:dyDescent="0.25">
      <c r="B12" s="52" t="s">
        <v>197</v>
      </c>
      <c r="C12">
        <v>14</v>
      </c>
      <c r="D12" s="16">
        <v>5.2434456928838954E-2</v>
      </c>
      <c r="E12" s="28"/>
      <c r="F12" s="16"/>
      <c r="I12" s="52" t="s">
        <v>197</v>
      </c>
      <c r="K12">
        <v>4</v>
      </c>
      <c r="L12">
        <v>2</v>
      </c>
      <c r="M12"/>
      <c r="N12"/>
      <c r="O12">
        <v>4</v>
      </c>
      <c r="P12">
        <v>4</v>
      </c>
      <c r="AC12">
        <v>14</v>
      </c>
      <c r="AD12" s="26">
        <f t="shared" si="1"/>
        <v>0.21052631578947367</v>
      </c>
      <c r="AE12" s="27">
        <f t="shared" si="0"/>
        <v>4.2553191489361694E-2</v>
      </c>
      <c r="AF12" s="31"/>
      <c r="AG12" s="31"/>
      <c r="AH12" s="84" t="s">
        <v>208</v>
      </c>
      <c r="AI12" s="5">
        <v>585</v>
      </c>
      <c r="AJ12" s="46">
        <v>4.686373467916366E-2</v>
      </c>
    </row>
    <row r="13" spans="2:38" x14ac:dyDescent="0.25">
      <c r="B13" s="52" t="s">
        <v>198</v>
      </c>
      <c r="C13">
        <v>10</v>
      </c>
      <c r="D13" s="16">
        <v>3.7453183520599252E-2</v>
      </c>
      <c r="E13" s="28"/>
      <c r="F13" s="16"/>
      <c r="I13" s="52" t="s">
        <v>198</v>
      </c>
      <c r="K13">
        <v>2</v>
      </c>
      <c r="L13">
        <v>4</v>
      </c>
      <c r="M13"/>
      <c r="N13"/>
      <c r="O13">
        <v>4</v>
      </c>
      <c r="AC13">
        <v>10</v>
      </c>
      <c r="AD13" s="26">
        <f t="shared" si="1"/>
        <v>0.15789473684210525</v>
      </c>
      <c r="AE13" s="27">
        <f t="shared" si="0"/>
        <v>3.1914893617021274E-2</v>
      </c>
      <c r="AF13" s="31"/>
      <c r="AG13" s="31"/>
      <c r="AH13" s="84" t="s">
        <v>272</v>
      </c>
      <c r="AI13" s="5">
        <v>260</v>
      </c>
      <c r="AJ13" s="46">
        <v>2.0828326524072738E-2</v>
      </c>
    </row>
    <row r="14" spans="2:38" x14ac:dyDescent="0.25">
      <c r="B14" s="52" t="s">
        <v>199</v>
      </c>
      <c r="C14">
        <v>1</v>
      </c>
      <c r="D14" s="16">
        <v>3.7453183520599251E-3</v>
      </c>
      <c r="E14" s="28"/>
      <c r="F14" s="16"/>
      <c r="I14" s="52" t="s">
        <v>199</v>
      </c>
      <c r="L14">
        <v>1</v>
      </c>
      <c r="M14"/>
      <c r="N14"/>
      <c r="AC14">
        <v>1</v>
      </c>
      <c r="AD14" s="26">
        <f t="shared" si="1"/>
        <v>5.2631578947368418E-2</v>
      </c>
      <c r="AE14" s="27">
        <f t="shared" si="0"/>
        <v>1.0638297872340424E-2</v>
      </c>
      <c r="AF14" s="31"/>
      <c r="AG14" s="31"/>
      <c r="AH14" s="84" t="s">
        <v>200</v>
      </c>
      <c r="AI14" s="5">
        <v>499</v>
      </c>
      <c r="AJ14" s="46">
        <v>3.9974365136585754E-2</v>
      </c>
    </row>
    <row r="15" spans="2:38" x14ac:dyDescent="0.25">
      <c r="B15" s="52" t="s">
        <v>200</v>
      </c>
      <c r="C15">
        <v>14</v>
      </c>
      <c r="D15" s="16">
        <v>5.2434456928838954E-2</v>
      </c>
      <c r="E15" s="28"/>
      <c r="F15" s="16"/>
      <c r="I15" s="52" t="s">
        <v>200</v>
      </c>
      <c r="L15">
        <v>3</v>
      </c>
      <c r="M15"/>
      <c r="N15">
        <v>4</v>
      </c>
      <c r="O15">
        <v>5</v>
      </c>
      <c r="P15">
        <v>2</v>
      </c>
      <c r="AC15">
        <v>14</v>
      </c>
      <c r="AD15" s="26">
        <f t="shared" si="1"/>
        <v>0.21052631578947367</v>
      </c>
      <c r="AE15" s="27">
        <f t="shared" si="0"/>
        <v>4.2553191489361694E-2</v>
      </c>
      <c r="AF15" s="32"/>
      <c r="AG15" s="31"/>
      <c r="AH15" s="84" t="s">
        <v>274</v>
      </c>
      <c r="AI15" s="5">
        <v>20</v>
      </c>
      <c r="AJ15" s="46">
        <v>1.6021789633902106E-3</v>
      </c>
    </row>
    <row r="16" spans="2:38" x14ac:dyDescent="0.25">
      <c r="B16" s="52" t="s">
        <v>201</v>
      </c>
      <c r="C16">
        <v>4</v>
      </c>
      <c r="D16" s="16">
        <v>1.4981273408239701E-2</v>
      </c>
      <c r="E16" s="28"/>
      <c r="F16" s="16"/>
      <c r="I16" s="52" t="s">
        <v>201</v>
      </c>
      <c r="L16">
        <v>3</v>
      </c>
      <c r="M16">
        <v>1</v>
      </c>
      <c r="N16"/>
      <c r="AC16">
        <v>4</v>
      </c>
      <c r="AD16" s="26">
        <f t="shared" si="1"/>
        <v>0.10526315789473684</v>
      </c>
      <c r="AE16" s="27">
        <f t="shared" si="0"/>
        <v>2.1276595744680847E-2</v>
      </c>
      <c r="AF16" s="31"/>
      <c r="AG16" s="31"/>
      <c r="AH16" s="84" t="s">
        <v>201</v>
      </c>
      <c r="AI16" s="5">
        <v>115</v>
      </c>
      <c r="AJ16" s="46">
        <v>9.2125290394937109E-3</v>
      </c>
    </row>
    <row r="17" spans="2:36" x14ac:dyDescent="0.25">
      <c r="B17" s="52" t="s">
        <v>203</v>
      </c>
      <c r="C17">
        <v>1</v>
      </c>
      <c r="D17" s="16">
        <v>3.7453183520599251E-3</v>
      </c>
      <c r="E17" s="28"/>
      <c r="F17" s="16"/>
      <c r="I17" s="52" t="s">
        <v>203</v>
      </c>
      <c r="M17"/>
      <c r="N17">
        <v>1</v>
      </c>
      <c r="AC17">
        <v>1</v>
      </c>
      <c r="AD17" s="26">
        <f t="shared" si="1"/>
        <v>5.2631578947368418E-2</v>
      </c>
      <c r="AE17" s="27">
        <f t="shared" si="0"/>
        <v>1.0638297872340424E-2</v>
      </c>
      <c r="AF17" s="31"/>
      <c r="AG17" s="31"/>
      <c r="AH17" s="84" t="s">
        <v>195</v>
      </c>
      <c r="AI17" s="5">
        <v>12</v>
      </c>
      <c r="AJ17" s="46">
        <v>9.6130737803412636E-4</v>
      </c>
    </row>
    <row r="18" spans="2:36" x14ac:dyDescent="0.25">
      <c r="B18" s="52" t="s">
        <v>204</v>
      </c>
      <c r="C18">
        <v>1</v>
      </c>
      <c r="D18" s="16">
        <v>3.7453183520599251E-3</v>
      </c>
      <c r="E18" s="28"/>
      <c r="F18" s="16"/>
      <c r="I18" s="52" t="s">
        <v>204</v>
      </c>
      <c r="M18"/>
      <c r="N18">
        <v>1</v>
      </c>
      <c r="AC18">
        <v>1</v>
      </c>
      <c r="AD18" s="26">
        <f t="shared" si="1"/>
        <v>5.2631578947368418E-2</v>
      </c>
      <c r="AE18" s="27">
        <f t="shared" si="0"/>
        <v>1.0638297872340424E-2</v>
      </c>
      <c r="AF18" s="31"/>
      <c r="AG18" s="31"/>
      <c r="AH18" s="84" t="s">
        <v>207</v>
      </c>
      <c r="AI18" s="5">
        <v>1351</v>
      </c>
      <c r="AJ18" s="46">
        <v>0.10822718897700873</v>
      </c>
    </row>
    <row r="19" spans="2:36" x14ac:dyDescent="0.25">
      <c r="B19" s="52" t="s">
        <v>205</v>
      </c>
      <c r="C19">
        <v>2</v>
      </c>
      <c r="D19" s="16">
        <v>7.4906367041198503E-3</v>
      </c>
      <c r="E19" s="28"/>
      <c r="F19" s="16"/>
      <c r="I19" s="52" t="s">
        <v>205</v>
      </c>
      <c r="M19"/>
      <c r="N19">
        <v>1</v>
      </c>
      <c r="W19">
        <v>1</v>
      </c>
      <c r="AC19">
        <v>2</v>
      </c>
      <c r="AD19" s="26">
        <f t="shared" si="1"/>
        <v>0.10526315789473684</v>
      </c>
      <c r="AE19" s="27">
        <f t="shared" si="0"/>
        <v>2.1276595744680847E-2</v>
      </c>
      <c r="AF19" s="31"/>
      <c r="AG19" s="31"/>
      <c r="AH19" s="84" t="s">
        <v>204</v>
      </c>
      <c r="AI19" s="5">
        <v>25</v>
      </c>
      <c r="AJ19" s="46">
        <v>2.0027237042377632E-3</v>
      </c>
    </row>
    <row r="20" spans="2:36" x14ac:dyDescent="0.25">
      <c r="B20" s="52" t="s">
        <v>206</v>
      </c>
      <c r="C20">
        <v>4</v>
      </c>
      <c r="D20" s="16">
        <v>1.4981273408239701E-2</v>
      </c>
      <c r="E20" s="28"/>
      <c r="F20" s="16"/>
      <c r="I20" s="52" t="s">
        <v>206</v>
      </c>
      <c r="M20"/>
      <c r="N20">
        <v>1</v>
      </c>
      <c r="O20">
        <v>1</v>
      </c>
      <c r="U20">
        <v>1</v>
      </c>
      <c r="Y20">
        <v>1</v>
      </c>
      <c r="AC20">
        <v>4</v>
      </c>
      <c r="AD20" s="26">
        <f t="shared" si="1"/>
        <v>0.21052631578947367</v>
      </c>
      <c r="AE20" s="27">
        <f t="shared" si="0"/>
        <v>4.2553191489361694E-2</v>
      </c>
      <c r="AF20" s="31"/>
      <c r="AG20" s="31"/>
      <c r="AH20" s="84" t="s">
        <v>206</v>
      </c>
      <c r="AI20" s="5">
        <v>164</v>
      </c>
      <c r="AJ20" s="46">
        <v>1.3137867499799727E-2</v>
      </c>
    </row>
    <row r="21" spans="2:36" x14ac:dyDescent="0.25">
      <c r="B21" s="52" t="s">
        <v>292</v>
      </c>
      <c r="C21">
        <v>16</v>
      </c>
      <c r="D21" s="16">
        <v>5.9925093632958802E-2</v>
      </c>
      <c r="E21" s="28"/>
      <c r="F21" s="16"/>
      <c r="I21" s="52" t="s">
        <v>292</v>
      </c>
      <c r="M21"/>
      <c r="N21"/>
      <c r="Q21">
        <v>2</v>
      </c>
      <c r="R21">
        <v>3</v>
      </c>
      <c r="S21">
        <v>2</v>
      </c>
      <c r="T21">
        <v>3</v>
      </c>
      <c r="U21">
        <v>4</v>
      </c>
      <c r="V21">
        <v>1</v>
      </c>
      <c r="X21">
        <v>1</v>
      </c>
      <c r="AC21">
        <v>16</v>
      </c>
      <c r="AD21" s="26">
        <f t="shared" si="1"/>
        <v>0.36842105263157893</v>
      </c>
      <c r="AE21" s="27">
        <f t="shared" si="0"/>
        <v>7.4468085106382975E-2</v>
      </c>
      <c r="AF21" s="31"/>
      <c r="AG21" s="31"/>
      <c r="AH21" s="84" t="s">
        <v>205</v>
      </c>
      <c r="AI21" s="5">
        <v>30</v>
      </c>
      <c r="AJ21" s="46">
        <v>2.4032684450853159E-3</v>
      </c>
    </row>
    <row r="22" spans="2:36" x14ac:dyDescent="0.25">
      <c r="B22" s="52" t="s">
        <v>208</v>
      </c>
      <c r="C22">
        <v>11</v>
      </c>
      <c r="D22" s="16">
        <v>4.1198501872659173E-2</v>
      </c>
      <c r="E22" s="28"/>
      <c r="F22" s="16"/>
      <c r="I22" s="52" t="s">
        <v>208</v>
      </c>
      <c r="M22"/>
      <c r="N22"/>
      <c r="R22">
        <v>4</v>
      </c>
      <c r="S22">
        <v>1</v>
      </c>
      <c r="T22">
        <v>1</v>
      </c>
      <c r="U22">
        <v>3</v>
      </c>
      <c r="Y22">
        <v>2</v>
      </c>
      <c r="AC22">
        <v>11</v>
      </c>
      <c r="AD22" s="26">
        <f t="shared" si="1"/>
        <v>0.26315789473684209</v>
      </c>
      <c r="AE22" s="27">
        <f t="shared" si="0"/>
        <v>5.3191489361702121E-2</v>
      </c>
      <c r="AF22" s="31"/>
      <c r="AG22" s="31"/>
      <c r="AH22" s="84" t="s">
        <v>209</v>
      </c>
      <c r="AI22" s="5">
        <v>1900</v>
      </c>
      <c r="AJ22" s="46">
        <v>0.15220700152207001</v>
      </c>
    </row>
    <row r="23" spans="2:36" x14ac:dyDescent="0.25">
      <c r="B23" s="52" t="s">
        <v>210</v>
      </c>
      <c r="C23">
        <v>2</v>
      </c>
      <c r="D23" s="16">
        <v>7.4906367041198503E-3</v>
      </c>
      <c r="E23" s="28"/>
      <c r="F23" s="16"/>
      <c r="I23" s="52" t="s">
        <v>210</v>
      </c>
      <c r="M23"/>
      <c r="N23"/>
      <c r="R23">
        <v>2</v>
      </c>
      <c r="AC23">
        <v>2</v>
      </c>
      <c r="AD23" s="26">
        <f t="shared" si="1"/>
        <v>5.2631578947368418E-2</v>
      </c>
      <c r="AE23" s="27">
        <f t="shared" si="0"/>
        <v>1.0638297872340424E-2</v>
      </c>
      <c r="AF23" s="31"/>
      <c r="AG23" s="31"/>
      <c r="AH23" s="84" t="s">
        <v>193</v>
      </c>
      <c r="AI23" s="5">
        <v>143</v>
      </c>
      <c r="AJ23" s="46">
        <v>1.1455579588240006E-2</v>
      </c>
    </row>
    <row r="24" spans="2:36" x14ac:dyDescent="0.25">
      <c r="B24" s="52" t="s">
        <v>272</v>
      </c>
      <c r="C24">
        <v>7</v>
      </c>
      <c r="D24" s="16">
        <v>2.6217228464419477E-2</v>
      </c>
      <c r="E24" s="28"/>
      <c r="F24" s="16"/>
      <c r="I24" s="52" t="s">
        <v>272</v>
      </c>
      <c r="M24"/>
      <c r="N24"/>
      <c r="U24">
        <v>3</v>
      </c>
      <c r="X24">
        <v>4</v>
      </c>
      <c r="AC24">
        <v>7</v>
      </c>
      <c r="AD24" s="26">
        <f t="shared" si="1"/>
        <v>0.10526315789473684</v>
      </c>
      <c r="AE24" s="27">
        <f t="shared" si="0"/>
        <v>2.1276595744680847E-2</v>
      </c>
      <c r="AF24" s="31"/>
      <c r="AG24" s="31"/>
      <c r="AH24" s="84" t="s">
        <v>194</v>
      </c>
      <c r="AI24" s="5">
        <v>447</v>
      </c>
      <c r="AJ24" s="46">
        <v>3.5808699831771207E-2</v>
      </c>
    </row>
    <row r="25" spans="2:36" x14ac:dyDescent="0.25">
      <c r="B25" s="52" t="s">
        <v>274</v>
      </c>
      <c r="C25">
        <v>1</v>
      </c>
      <c r="D25" s="16">
        <v>3.7453183520599251E-3</v>
      </c>
      <c r="E25" s="28"/>
      <c r="F25" s="16"/>
      <c r="I25" s="52" t="s">
        <v>274</v>
      </c>
      <c r="M25"/>
      <c r="N25"/>
      <c r="X25">
        <v>1</v>
      </c>
      <c r="AC25">
        <v>1</v>
      </c>
      <c r="AD25" s="26">
        <f t="shared" si="1"/>
        <v>5.2631578947368418E-2</v>
      </c>
      <c r="AE25" s="27">
        <f t="shared" si="0"/>
        <v>1.0638297872340424E-2</v>
      </c>
      <c r="AF25" s="31"/>
      <c r="AG25" s="31"/>
      <c r="AH25" s="84" t="s">
        <v>197</v>
      </c>
      <c r="AI25" s="5">
        <v>500</v>
      </c>
      <c r="AJ25" s="46">
        <v>4.0054474084755265E-2</v>
      </c>
    </row>
    <row r="26" spans="2:36" x14ac:dyDescent="0.25">
      <c r="B26" s="52" t="s">
        <v>275</v>
      </c>
      <c r="C26">
        <v>1</v>
      </c>
      <c r="D26" s="16">
        <v>3.7453183520599251E-3</v>
      </c>
      <c r="E26" s="28"/>
      <c r="F26" s="16"/>
      <c r="I26" s="52" t="s">
        <v>275</v>
      </c>
      <c r="M26"/>
      <c r="N26"/>
      <c r="X26">
        <v>1</v>
      </c>
      <c r="AC26">
        <v>1</v>
      </c>
      <c r="AD26" s="26">
        <f t="shared" si="1"/>
        <v>5.2631578947368418E-2</v>
      </c>
      <c r="AE26" s="27">
        <f t="shared" si="0"/>
        <v>1.0638297872340424E-2</v>
      </c>
      <c r="AF26" s="31"/>
      <c r="AG26" s="31"/>
      <c r="AH26" s="84" t="s">
        <v>198</v>
      </c>
      <c r="AI26" s="5">
        <v>328</v>
      </c>
      <c r="AJ26" s="46">
        <v>2.6275734999599454E-2</v>
      </c>
    </row>
    <row r="27" spans="2:36" x14ac:dyDescent="0.25">
      <c r="B27" s="52" t="s">
        <v>282</v>
      </c>
      <c r="C27">
        <v>5</v>
      </c>
      <c r="D27" s="16">
        <v>1.8726591760299626E-2</v>
      </c>
      <c r="E27" s="28"/>
      <c r="F27" s="16"/>
      <c r="I27" s="52" t="s">
        <v>282</v>
      </c>
      <c r="K27">
        <v>2</v>
      </c>
      <c r="L27">
        <v>1</v>
      </c>
      <c r="M27"/>
      <c r="N27"/>
      <c r="Y27">
        <v>2</v>
      </c>
      <c r="AC27">
        <v>5</v>
      </c>
      <c r="AD27" s="26">
        <f t="shared" si="1"/>
        <v>0.15789473684210525</v>
      </c>
      <c r="AE27" s="27">
        <f t="shared" si="0"/>
        <v>3.1914893617021274E-2</v>
      </c>
      <c r="AF27" s="31"/>
      <c r="AG27" s="31"/>
      <c r="AH27" s="84" t="s">
        <v>319</v>
      </c>
      <c r="AI27" s="5">
        <v>2</v>
      </c>
      <c r="AJ27" s="46">
        <v>1.6021789633902106E-4</v>
      </c>
    </row>
    <row r="28" spans="2:36" x14ac:dyDescent="0.25">
      <c r="B28" s="52" t="s">
        <v>319</v>
      </c>
      <c r="C28">
        <v>1</v>
      </c>
      <c r="D28" s="16">
        <v>3.7453183520599251E-3</v>
      </c>
      <c r="E28" s="28"/>
      <c r="F28" s="16"/>
      <c r="I28" s="52" t="s">
        <v>319</v>
      </c>
      <c r="K28">
        <v>1</v>
      </c>
      <c r="M28"/>
      <c r="N28"/>
      <c r="AC28">
        <v>1</v>
      </c>
      <c r="AD28" s="26">
        <f t="shared" si="1"/>
        <v>5.2631578947368418E-2</v>
      </c>
      <c r="AE28" s="27">
        <f t="shared" si="0"/>
        <v>1.0638297872340424E-2</v>
      </c>
      <c r="AF28" s="31"/>
      <c r="AG28" s="31"/>
      <c r="AH28" s="84" t="s">
        <v>327</v>
      </c>
      <c r="AI28" s="5">
        <v>3082</v>
      </c>
      <c r="AJ28" s="46">
        <v>0.24689577825843145</v>
      </c>
    </row>
    <row r="29" spans="2:36" x14ac:dyDescent="0.25">
      <c r="B29" s="52" t="s">
        <v>327</v>
      </c>
      <c r="C29">
        <v>58</v>
      </c>
      <c r="D29" s="16">
        <v>0.21722846441947566</v>
      </c>
      <c r="E29" s="28"/>
      <c r="F29" s="16"/>
      <c r="I29" s="52" t="s">
        <v>327</v>
      </c>
      <c r="J29">
        <v>6</v>
      </c>
      <c r="K29">
        <v>5</v>
      </c>
      <c r="L29">
        <v>5</v>
      </c>
      <c r="M29">
        <v>5</v>
      </c>
      <c r="N29">
        <v>5</v>
      </c>
      <c r="O29">
        <v>4</v>
      </c>
      <c r="P29">
        <v>4</v>
      </c>
      <c r="Q29">
        <v>2</v>
      </c>
      <c r="R29">
        <v>2</v>
      </c>
      <c r="S29">
        <v>3</v>
      </c>
      <c r="T29">
        <v>3</v>
      </c>
      <c r="U29">
        <v>4</v>
      </c>
      <c r="V29">
        <v>1</v>
      </c>
      <c r="W29">
        <v>5</v>
      </c>
      <c r="X29">
        <v>4</v>
      </c>
      <c r="AC29">
        <v>58</v>
      </c>
      <c r="AD29" s="26">
        <f t="shared" si="1"/>
        <v>0.78947368421052633</v>
      </c>
      <c r="AE29" s="27">
        <f t="shared" si="0"/>
        <v>0.15957446808510636</v>
      </c>
      <c r="AF29" s="31"/>
      <c r="AG29" s="31"/>
      <c r="AH29" s="84" t="s">
        <v>331</v>
      </c>
      <c r="AI29" s="5">
        <v>8</v>
      </c>
      <c r="AJ29" s="46">
        <v>6.4087158535608424E-4</v>
      </c>
    </row>
    <row r="30" spans="2:36" x14ac:dyDescent="0.25">
      <c r="B30" s="52" t="s">
        <v>331</v>
      </c>
      <c r="C30">
        <v>2</v>
      </c>
      <c r="D30" s="16">
        <v>7.4906367041198503E-3</v>
      </c>
      <c r="E30" s="28"/>
      <c r="F30" s="16"/>
      <c r="I30" s="52" t="s">
        <v>331</v>
      </c>
      <c r="K30">
        <v>2</v>
      </c>
      <c r="M30"/>
      <c r="N30"/>
      <c r="AC30">
        <v>2</v>
      </c>
      <c r="AD30" s="26">
        <f t="shared" si="1"/>
        <v>5.2631578947368418E-2</v>
      </c>
      <c r="AE30" s="27">
        <f t="shared" si="0"/>
        <v>1.0638297872340424E-2</v>
      </c>
      <c r="AF30" s="31"/>
      <c r="AG30" s="31"/>
      <c r="AH30" s="84" t="s">
        <v>329</v>
      </c>
      <c r="AI30" s="5">
        <v>3</v>
      </c>
      <c r="AJ30" s="46">
        <v>2.4032684450853159E-4</v>
      </c>
    </row>
    <row r="31" spans="2:36" x14ac:dyDescent="0.25">
      <c r="B31" s="52" t="s">
        <v>329</v>
      </c>
      <c r="C31">
        <v>1</v>
      </c>
      <c r="D31" s="16">
        <v>3.7453183520599251E-3</v>
      </c>
      <c r="E31" s="28"/>
      <c r="F31" s="16"/>
      <c r="I31" s="52" t="s">
        <v>329</v>
      </c>
      <c r="K31">
        <v>1</v>
      </c>
      <c r="M31"/>
      <c r="N31"/>
      <c r="AC31">
        <v>1</v>
      </c>
      <c r="AD31" s="26">
        <f t="shared" si="1"/>
        <v>5.2631578947368418E-2</v>
      </c>
      <c r="AE31" s="27">
        <f t="shared" si="0"/>
        <v>1.0638297872340424E-2</v>
      </c>
      <c r="AF31" s="31"/>
      <c r="AG31" s="31"/>
      <c r="AH31" s="84" t="s">
        <v>328</v>
      </c>
      <c r="AI31" s="5">
        <v>2325</v>
      </c>
      <c r="AJ31" s="46">
        <v>0.18625330449411198</v>
      </c>
    </row>
    <row r="32" spans="2:36" x14ac:dyDescent="0.25">
      <c r="B32" s="52" t="s">
        <v>328</v>
      </c>
      <c r="C32">
        <v>32</v>
      </c>
      <c r="D32" s="16">
        <v>0.1198501872659176</v>
      </c>
      <c r="E32" s="28"/>
      <c r="F32" s="16"/>
      <c r="I32" s="52" t="s">
        <v>328</v>
      </c>
      <c r="M32"/>
      <c r="N32"/>
      <c r="Q32">
        <v>5</v>
      </c>
      <c r="R32">
        <v>4</v>
      </c>
      <c r="S32">
        <v>2</v>
      </c>
      <c r="T32">
        <v>6</v>
      </c>
      <c r="U32">
        <v>5</v>
      </c>
      <c r="V32">
        <v>3</v>
      </c>
      <c r="W32">
        <v>5</v>
      </c>
      <c r="Z32">
        <v>2</v>
      </c>
      <c r="AC32">
        <v>32</v>
      </c>
      <c r="AD32" s="26">
        <f t="shared" si="1"/>
        <v>0.42105263157894735</v>
      </c>
      <c r="AE32" s="27">
        <f t="shared" si="0"/>
        <v>8.5106382978723388E-2</v>
      </c>
      <c r="AF32" s="31"/>
      <c r="AG32" s="31"/>
      <c r="AH32" s="45" t="s">
        <v>294</v>
      </c>
      <c r="AI32" s="5">
        <v>12483</v>
      </c>
      <c r="AJ32" s="46">
        <v>1</v>
      </c>
    </row>
    <row r="33" spans="2:35" x14ac:dyDescent="0.25">
      <c r="B33" s="11" t="s">
        <v>294</v>
      </c>
      <c r="C33">
        <v>267</v>
      </c>
      <c r="D33" s="33">
        <v>1</v>
      </c>
      <c r="E33" s="16"/>
      <c r="F33" s="16"/>
      <c r="I33" s="11" t="s">
        <v>294</v>
      </c>
      <c r="J33">
        <v>9</v>
      </c>
      <c r="K33">
        <v>22</v>
      </c>
      <c r="L33">
        <v>20</v>
      </c>
      <c r="M33">
        <v>7</v>
      </c>
      <c r="N33">
        <v>16</v>
      </c>
      <c r="O33">
        <v>23</v>
      </c>
      <c r="P33">
        <v>15</v>
      </c>
      <c r="Q33">
        <v>9</v>
      </c>
      <c r="R33">
        <v>19</v>
      </c>
      <c r="S33">
        <v>12</v>
      </c>
      <c r="T33">
        <v>16</v>
      </c>
      <c r="U33">
        <v>26</v>
      </c>
      <c r="V33">
        <v>10</v>
      </c>
      <c r="W33">
        <v>15</v>
      </c>
      <c r="X33">
        <v>14</v>
      </c>
      <c r="Y33">
        <v>10</v>
      </c>
      <c r="Z33">
        <v>11</v>
      </c>
      <c r="AA33">
        <v>9</v>
      </c>
      <c r="AB33">
        <v>4</v>
      </c>
      <c r="AC33">
        <v>267</v>
      </c>
      <c r="AD33" s="42">
        <f>SUM(AD5:AD32)</f>
        <v>4.9473684210526319</v>
      </c>
      <c r="AE33" s="43">
        <f>SUM(AE5:AE32)</f>
        <v>0.99999999999999967</v>
      </c>
      <c r="AF33" s="31"/>
      <c r="AG33" s="31"/>
      <c r="AI33"/>
    </row>
    <row r="34" spans="2:35" x14ac:dyDescent="0.25">
      <c r="E34" s="16"/>
      <c r="F34" s="16"/>
      <c r="M34"/>
      <c r="N34"/>
      <c r="AF34" s="43"/>
      <c r="AG34" s="43"/>
      <c r="AI34"/>
    </row>
    <row r="35" spans="2:35" x14ac:dyDescent="0.25">
      <c r="E35" s="16"/>
      <c r="F35" s="16"/>
      <c r="M35"/>
      <c r="N35"/>
      <c r="AI35"/>
    </row>
    <row r="36" spans="2:35" x14ac:dyDescent="0.25">
      <c r="E36" s="16"/>
      <c r="F36" s="16"/>
      <c r="M36"/>
      <c r="N36" s="29"/>
      <c r="O36" s="34"/>
      <c r="AI36"/>
    </row>
    <row r="37" spans="2:35" x14ac:dyDescent="0.25">
      <c r="E37" s="16"/>
      <c r="F37" s="16"/>
      <c r="M37"/>
      <c r="N37" s="29"/>
      <c r="O37" s="34"/>
      <c r="AI37"/>
    </row>
    <row r="38" spans="2:35" x14ac:dyDescent="0.25">
      <c r="E38" s="16"/>
      <c r="F38" s="16"/>
      <c r="M38"/>
      <c r="N38" s="29"/>
      <c r="O38" s="34"/>
      <c r="AI38"/>
    </row>
    <row r="39" spans="2:35" x14ac:dyDescent="0.25">
      <c r="E39" s="16"/>
      <c r="F39" s="16"/>
      <c r="M39"/>
      <c r="N39" s="29"/>
      <c r="O39" s="34"/>
      <c r="AI39"/>
    </row>
    <row r="40" spans="2:35" x14ac:dyDescent="0.25">
      <c r="E40" s="16"/>
      <c r="F40" s="16"/>
      <c r="M40"/>
      <c r="N40" s="29"/>
      <c r="O40" s="34"/>
      <c r="AI40"/>
    </row>
    <row r="41" spans="2:35" x14ac:dyDescent="0.25">
      <c r="E41" s="16"/>
      <c r="F41" s="16"/>
      <c r="M41"/>
      <c r="N41" s="29"/>
      <c r="O41" s="34"/>
      <c r="AI41"/>
    </row>
    <row r="42" spans="2:35" x14ac:dyDescent="0.25">
      <c r="E42" s="16"/>
      <c r="F42" s="16"/>
      <c r="M42"/>
      <c r="N42" s="29"/>
      <c r="O42" s="34"/>
      <c r="AI42"/>
    </row>
    <row r="43" spans="2:35" x14ac:dyDescent="0.25">
      <c r="E43" s="16"/>
      <c r="F43" s="16"/>
      <c r="M43"/>
      <c r="N43" s="29"/>
      <c r="O43" s="34"/>
      <c r="AI43"/>
    </row>
    <row r="44" spans="2:35" x14ac:dyDescent="0.25">
      <c r="E44" s="16"/>
      <c r="F44" s="16"/>
      <c r="M44"/>
      <c r="N44" s="29"/>
      <c r="O44" s="34"/>
      <c r="AI44"/>
    </row>
    <row r="45" spans="2:35" x14ac:dyDescent="0.25">
      <c r="E45" s="16"/>
      <c r="F45" s="16"/>
      <c r="M45"/>
      <c r="N45" s="29"/>
      <c r="O45" s="34"/>
      <c r="AI45"/>
    </row>
    <row r="46" spans="2:35" x14ac:dyDescent="0.25">
      <c r="E46" s="16"/>
      <c r="F46" s="16"/>
      <c r="M46"/>
      <c r="N46" s="29"/>
      <c r="O46" s="34"/>
      <c r="AI46"/>
    </row>
    <row r="47" spans="2:35" x14ac:dyDescent="0.25">
      <c r="E47" s="16"/>
      <c r="F47" s="16"/>
      <c r="M47"/>
      <c r="N47" s="29"/>
      <c r="O47" s="34"/>
      <c r="AI47"/>
    </row>
    <row r="48" spans="2:35" x14ac:dyDescent="0.25">
      <c r="E48" s="16"/>
      <c r="F48" s="16"/>
      <c r="M48"/>
      <c r="N48" s="29"/>
      <c r="O48" s="34"/>
      <c r="AI48"/>
    </row>
    <row r="49" spans="4:35" x14ac:dyDescent="0.25">
      <c r="E49" s="16"/>
      <c r="F49" s="16"/>
      <c r="M49"/>
      <c r="N49" s="29"/>
      <c r="O49" s="34"/>
      <c r="AI49"/>
    </row>
    <row r="50" spans="4:35" x14ac:dyDescent="0.25">
      <c r="E50" s="16"/>
      <c r="F50" s="16"/>
      <c r="M50"/>
      <c r="N50" s="29"/>
      <c r="O50" s="34"/>
      <c r="AI50"/>
    </row>
    <row r="51" spans="4:35" x14ac:dyDescent="0.25">
      <c r="E51" s="16"/>
      <c r="F51" s="16"/>
      <c r="M51"/>
      <c r="N51" s="29"/>
      <c r="O51" s="34"/>
      <c r="AI51"/>
    </row>
    <row r="52" spans="4:35" x14ac:dyDescent="0.25">
      <c r="E52" s="16"/>
      <c r="F52" s="16"/>
      <c r="M52"/>
      <c r="N52" s="29"/>
      <c r="O52" s="34"/>
      <c r="AI52"/>
    </row>
    <row r="53" spans="4:35" x14ac:dyDescent="0.25">
      <c r="E53" s="16"/>
      <c r="F53" s="16"/>
      <c r="M53"/>
      <c r="N53" s="29"/>
      <c r="O53" s="34"/>
      <c r="AI53"/>
    </row>
    <row r="54" spans="4:35" x14ac:dyDescent="0.25">
      <c r="E54" s="16"/>
      <c r="F54" s="16"/>
      <c r="M54"/>
      <c r="N54" s="29"/>
      <c r="O54" s="34"/>
      <c r="AI54"/>
    </row>
    <row r="55" spans="4:35" x14ac:dyDescent="0.25">
      <c r="E55" s="16"/>
      <c r="F55" s="16"/>
      <c r="M55"/>
      <c r="N55"/>
      <c r="AI55"/>
    </row>
    <row r="56" spans="4:35" x14ac:dyDescent="0.25">
      <c r="E56" s="16"/>
      <c r="F56" s="16"/>
      <c r="M56"/>
      <c r="N56" s="15"/>
      <c r="O56" s="15"/>
      <c r="AI56"/>
    </row>
    <row r="57" spans="4:35" x14ac:dyDescent="0.25">
      <c r="E57" s="16"/>
      <c r="F57" s="16"/>
      <c r="M57"/>
      <c r="N57" s="15"/>
      <c r="O57" s="15"/>
      <c r="AI57"/>
    </row>
    <row r="58" spans="4:35" x14ac:dyDescent="0.25">
      <c r="E58" s="16"/>
      <c r="F58" s="16"/>
      <c r="M58"/>
      <c r="N58" s="15"/>
      <c r="O58" s="15"/>
      <c r="AI58"/>
    </row>
    <row r="59" spans="4:35" x14ac:dyDescent="0.25">
      <c r="E59" s="16"/>
      <c r="F59" s="16"/>
      <c r="M59"/>
      <c r="N59" s="15"/>
      <c r="O59" s="15"/>
      <c r="AI59"/>
    </row>
    <row r="60" spans="4:35" x14ac:dyDescent="0.25">
      <c r="E60" s="16"/>
      <c r="F60" s="16"/>
      <c r="M60"/>
      <c r="N60" s="15"/>
      <c r="O60" s="15"/>
      <c r="AI60"/>
    </row>
    <row r="61" spans="4:35" x14ac:dyDescent="0.25">
      <c r="E61" s="16"/>
      <c r="F61" s="16"/>
      <c r="M61"/>
      <c r="N61" s="15"/>
      <c r="O61" s="15"/>
      <c r="AI61"/>
    </row>
    <row r="62" spans="4:35" x14ac:dyDescent="0.25">
      <c r="M62"/>
      <c r="N62" s="15"/>
      <c r="O62" s="15"/>
      <c r="AI62"/>
    </row>
    <row r="63" spans="4:35" x14ac:dyDescent="0.25">
      <c r="E63" s="11"/>
      <c r="F63" s="11"/>
      <c r="G63" s="39"/>
      <c r="H63" s="9"/>
      <c r="M63"/>
      <c r="N63" s="15"/>
      <c r="O63" s="15"/>
      <c r="P63" s="15"/>
      <c r="Q63" s="15"/>
      <c r="R63" s="15"/>
      <c r="S63" s="15"/>
      <c r="T63" s="15"/>
      <c r="U63" s="15"/>
      <c r="V63" s="15"/>
      <c r="W63" s="15"/>
      <c r="X63" s="15"/>
      <c r="Y63" s="15"/>
      <c r="Z63" s="15"/>
      <c r="AA63" s="15"/>
      <c r="AB63" s="15"/>
      <c r="AC63" s="15"/>
      <c r="AD63" s="15"/>
      <c r="AE63" s="15"/>
      <c r="AF63" s="15"/>
      <c r="AG63" s="15"/>
      <c r="AH63" s="15"/>
      <c r="AI63" s="15"/>
    </row>
    <row r="64" spans="4:35" x14ac:dyDescent="0.25">
      <c r="D64" s="40"/>
      <c r="E64" s="11"/>
      <c r="F64" s="11"/>
      <c r="G64" s="39"/>
      <c r="H64" s="9"/>
      <c r="I64" s="28"/>
      <c r="J64" s="41"/>
      <c r="K64" s="31"/>
      <c r="L64" s="16"/>
      <c r="M64" s="16"/>
      <c r="N64" s="15"/>
      <c r="O64" s="15"/>
      <c r="P64" s="15"/>
      <c r="Q64" s="15"/>
      <c r="R64" s="15"/>
      <c r="S64" s="15"/>
      <c r="T64" s="15"/>
      <c r="U64" s="15"/>
      <c r="V64" s="15"/>
      <c r="W64" s="15"/>
      <c r="X64" s="15"/>
      <c r="Y64" s="15"/>
      <c r="Z64" s="15"/>
      <c r="AA64" s="15"/>
      <c r="AB64" s="15"/>
      <c r="AC64" s="15"/>
      <c r="AD64" s="15"/>
      <c r="AE64" s="15"/>
      <c r="AF64" s="15"/>
      <c r="AG64" s="15"/>
      <c r="AH64" s="15"/>
      <c r="AI64" s="15"/>
    </row>
    <row r="65" spans="4:35" x14ac:dyDescent="0.25">
      <c r="D65" s="40"/>
      <c r="E65" s="11"/>
      <c r="F65" s="11"/>
      <c r="G65" s="39"/>
      <c r="H65" s="9"/>
      <c r="I65" s="28"/>
      <c r="J65" s="41"/>
      <c r="K65" s="31"/>
      <c r="L65" s="16"/>
      <c r="M65" s="16"/>
      <c r="N65" s="15"/>
      <c r="O65" s="15"/>
      <c r="P65" s="15"/>
      <c r="Q65" s="15"/>
      <c r="R65" s="15"/>
      <c r="S65" s="15"/>
      <c r="T65" s="15"/>
      <c r="U65" s="15"/>
      <c r="V65" s="15"/>
      <c r="W65" s="15"/>
      <c r="X65" s="15"/>
      <c r="Y65" s="15"/>
      <c r="Z65" s="15"/>
      <c r="AA65" s="15"/>
      <c r="AB65" s="15"/>
      <c r="AC65" s="15"/>
      <c r="AD65" s="15"/>
      <c r="AE65" s="15"/>
      <c r="AF65" s="15"/>
      <c r="AG65" s="15"/>
      <c r="AH65" s="15"/>
      <c r="AI65" s="15"/>
    </row>
    <row r="66" spans="4:35" x14ac:dyDescent="0.25">
      <c r="D66" s="40"/>
      <c r="E66" s="11"/>
      <c r="F66" s="11"/>
      <c r="G66" s="39"/>
      <c r="H66" s="9"/>
      <c r="I66" s="28"/>
      <c r="L66" s="16"/>
      <c r="M66" s="16"/>
      <c r="N66" s="15"/>
      <c r="O66" s="15"/>
      <c r="P66" s="15"/>
      <c r="Q66" s="15"/>
      <c r="R66" s="15"/>
      <c r="S66" s="15"/>
      <c r="T66" s="15"/>
      <c r="U66" s="15"/>
      <c r="V66" s="15"/>
      <c r="W66" s="15"/>
      <c r="X66" s="15"/>
      <c r="Y66" s="15"/>
      <c r="Z66" s="15"/>
      <c r="AA66" s="15"/>
      <c r="AB66" s="15"/>
      <c r="AC66" s="15"/>
      <c r="AD66" s="15"/>
      <c r="AE66" s="15"/>
      <c r="AF66" s="15"/>
      <c r="AG66" s="15"/>
      <c r="AH66" s="15"/>
      <c r="AI66" s="15"/>
    </row>
    <row r="67" spans="4:35" x14ac:dyDescent="0.25">
      <c r="D67" s="40"/>
      <c r="E67" s="11"/>
      <c r="F67" s="11"/>
      <c r="G67" s="39"/>
      <c r="H67" s="9"/>
      <c r="I67" s="28"/>
      <c r="L67" s="16"/>
      <c r="M67" s="16"/>
      <c r="N67" s="15"/>
      <c r="O67" s="15"/>
      <c r="P67" s="15"/>
      <c r="Q67" s="15"/>
      <c r="R67" s="15"/>
      <c r="S67" s="15"/>
      <c r="T67" s="15"/>
      <c r="U67" s="15"/>
      <c r="V67" s="15"/>
      <c r="W67" s="15"/>
      <c r="X67" s="15"/>
      <c r="Y67" s="15"/>
      <c r="Z67" s="15"/>
      <c r="AA67" s="15"/>
      <c r="AB67" s="15"/>
      <c r="AC67" s="15"/>
      <c r="AD67" s="15"/>
      <c r="AE67" s="15"/>
      <c r="AF67" s="15"/>
      <c r="AG67" s="15"/>
      <c r="AH67" s="15"/>
      <c r="AI67" s="15"/>
    </row>
    <row r="68" spans="4:35" x14ac:dyDescent="0.25">
      <c r="D68" s="40"/>
      <c r="E68" s="11"/>
      <c r="F68" s="11"/>
      <c r="G68" s="39"/>
      <c r="H68" s="9"/>
      <c r="I68" s="28"/>
      <c r="L68" s="16"/>
      <c r="M68" s="16"/>
      <c r="N68" s="15"/>
      <c r="O68" s="15"/>
      <c r="P68" s="15"/>
      <c r="Q68" s="15"/>
      <c r="R68" s="15"/>
      <c r="S68" s="15"/>
      <c r="T68" s="15"/>
      <c r="U68" s="15"/>
      <c r="V68" s="15"/>
      <c r="W68" s="15"/>
      <c r="X68" s="15"/>
      <c r="Y68" s="15"/>
      <c r="Z68" s="15"/>
      <c r="AA68" s="15"/>
      <c r="AB68" s="15"/>
      <c r="AC68" s="15"/>
      <c r="AD68" s="15"/>
      <c r="AE68" s="15"/>
      <c r="AF68" s="15"/>
      <c r="AG68" s="15"/>
      <c r="AH68" s="15"/>
      <c r="AI68" s="15"/>
    </row>
    <row r="69" spans="4:35" x14ac:dyDescent="0.25">
      <c r="D69" s="40"/>
      <c r="E69" s="11"/>
      <c r="F69" s="11"/>
      <c r="G69" s="39"/>
      <c r="H69" s="9"/>
      <c r="I69" s="28"/>
      <c r="L69" s="16"/>
      <c r="M69" s="16"/>
      <c r="N69" s="15"/>
      <c r="O69" s="15"/>
      <c r="P69" s="15"/>
      <c r="Q69" s="15"/>
      <c r="R69" s="15"/>
      <c r="S69" s="15"/>
      <c r="T69" s="15"/>
      <c r="U69" s="15"/>
      <c r="V69" s="15"/>
      <c r="W69" s="15"/>
      <c r="X69" s="15"/>
      <c r="Y69" s="15"/>
      <c r="Z69" s="15"/>
      <c r="AA69" s="15"/>
      <c r="AB69" s="15"/>
      <c r="AC69" s="15"/>
      <c r="AD69" s="15"/>
      <c r="AE69" s="15"/>
      <c r="AF69" s="15"/>
      <c r="AG69" s="15"/>
      <c r="AH69" s="15"/>
      <c r="AI69" s="15"/>
    </row>
    <row r="70" spans="4:35" x14ac:dyDescent="0.25">
      <c r="D70" s="40"/>
      <c r="E70" s="11"/>
      <c r="F70" s="11"/>
      <c r="G70" s="39"/>
      <c r="H70" s="9"/>
      <c r="I70" s="28"/>
      <c r="L70" s="16"/>
      <c r="M70" s="16"/>
      <c r="N70" s="15"/>
      <c r="O70" s="15"/>
      <c r="P70" s="15"/>
      <c r="Q70" s="15"/>
      <c r="R70" s="15"/>
      <c r="S70" s="15"/>
      <c r="T70" s="15"/>
      <c r="U70" s="15"/>
      <c r="V70" s="15"/>
      <c r="W70" s="15"/>
      <c r="X70" s="15"/>
      <c r="Y70" s="15"/>
      <c r="Z70" s="15"/>
      <c r="AA70" s="15"/>
      <c r="AB70" s="15"/>
      <c r="AC70" s="15"/>
      <c r="AD70" s="15"/>
      <c r="AE70" s="15"/>
      <c r="AF70" s="15"/>
      <c r="AG70" s="15"/>
      <c r="AH70" s="15"/>
      <c r="AI70" s="15"/>
    </row>
    <row r="71" spans="4:35" x14ac:dyDescent="0.25">
      <c r="D71" s="40"/>
      <c r="E71" s="11"/>
      <c r="F71" s="11"/>
      <c r="G71" s="39"/>
      <c r="H71" s="9"/>
      <c r="I71" s="28"/>
      <c r="L71" s="16"/>
      <c r="M71" s="16"/>
      <c r="N71" s="15"/>
      <c r="O71" s="15"/>
      <c r="P71" s="15"/>
      <c r="Q71" s="15"/>
      <c r="R71" s="15"/>
      <c r="S71" s="15"/>
      <c r="T71" s="15"/>
      <c r="U71" s="15"/>
      <c r="V71" s="15"/>
      <c r="W71" s="15"/>
      <c r="X71" s="15"/>
      <c r="Y71" s="15"/>
      <c r="Z71" s="15"/>
      <c r="AA71" s="15"/>
      <c r="AB71" s="15"/>
      <c r="AC71" s="15"/>
      <c r="AD71" s="15"/>
      <c r="AE71" s="15"/>
      <c r="AF71" s="15"/>
      <c r="AG71" s="15"/>
      <c r="AH71" s="15"/>
      <c r="AI71" s="15"/>
    </row>
    <row r="72" spans="4:35" x14ac:dyDescent="0.25">
      <c r="D72" s="40"/>
      <c r="E72" s="11"/>
      <c r="F72" s="11"/>
      <c r="G72" s="39"/>
      <c r="H72" s="9"/>
      <c r="I72" s="28"/>
      <c r="L72" s="16"/>
      <c r="M72" s="16"/>
      <c r="N72" s="15"/>
      <c r="O72" s="15"/>
      <c r="P72" s="15"/>
      <c r="Q72" s="15"/>
      <c r="R72" s="15"/>
      <c r="S72" s="15"/>
      <c r="T72" s="15"/>
      <c r="U72" s="15"/>
      <c r="V72" s="15"/>
      <c r="W72" s="15"/>
      <c r="X72" s="15"/>
      <c r="Y72" s="15"/>
      <c r="Z72" s="15"/>
      <c r="AA72" s="15"/>
      <c r="AB72" s="15"/>
      <c r="AC72" s="15"/>
      <c r="AD72" s="15"/>
      <c r="AE72" s="15"/>
      <c r="AF72" s="15"/>
      <c r="AG72" s="15"/>
      <c r="AH72" s="15"/>
      <c r="AI72" s="15"/>
    </row>
    <row r="73" spans="4:35" x14ac:dyDescent="0.25">
      <c r="D73" s="40"/>
      <c r="E73" s="11"/>
      <c r="F73" s="11"/>
      <c r="G73" s="39"/>
      <c r="H73" s="9"/>
      <c r="I73" s="28"/>
      <c r="L73" s="16"/>
      <c r="M73" s="16"/>
      <c r="N73" s="15"/>
      <c r="O73" s="15"/>
      <c r="P73" s="15"/>
      <c r="Q73" s="15"/>
      <c r="R73" s="15"/>
      <c r="S73" s="15"/>
      <c r="T73" s="15"/>
      <c r="U73" s="15"/>
      <c r="V73" s="15"/>
      <c r="W73" s="15"/>
      <c r="X73" s="15"/>
      <c r="Y73" s="15"/>
      <c r="Z73" s="15"/>
      <c r="AA73" s="15"/>
      <c r="AB73" s="15"/>
      <c r="AC73" s="15"/>
      <c r="AD73" s="15"/>
      <c r="AE73" s="15"/>
      <c r="AF73" s="15"/>
      <c r="AG73" s="15"/>
      <c r="AH73" s="15"/>
      <c r="AI73" s="15"/>
    </row>
    <row r="74" spans="4:35" x14ac:dyDescent="0.25">
      <c r="D74" s="40"/>
      <c r="E74" s="11"/>
      <c r="F74" s="11"/>
      <c r="G74" s="39"/>
      <c r="H74" s="9"/>
      <c r="I74" s="28"/>
      <c r="L74" s="16"/>
      <c r="M74" s="16"/>
      <c r="N74" s="15"/>
      <c r="O74" s="15"/>
      <c r="P74" s="15"/>
      <c r="Q74" s="15"/>
      <c r="R74" s="15"/>
      <c r="S74" s="15"/>
      <c r="T74" s="15"/>
      <c r="U74" s="15"/>
      <c r="V74" s="15"/>
      <c r="W74" s="15"/>
      <c r="X74" s="15"/>
      <c r="Y74" s="15"/>
      <c r="Z74" s="15"/>
      <c r="AA74" s="15"/>
      <c r="AB74" s="15"/>
      <c r="AC74" s="15"/>
      <c r="AD74" s="15"/>
      <c r="AE74" s="15"/>
      <c r="AF74" s="15"/>
      <c r="AG74" s="15"/>
      <c r="AH74" s="15"/>
      <c r="AI74" s="15"/>
    </row>
    <row r="75" spans="4:35" x14ac:dyDescent="0.25">
      <c r="D75" s="40"/>
      <c r="E75" s="11"/>
      <c r="F75" s="11"/>
      <c r="G75" s="39"/>
      <c r="H75" s="9"/>
      <c r="I75" s="28"/>
      <c r="L75" s="16"/>
      <c r="M75" s="16"/>
      <c r="N75" s="15"/>
      <c r="O75" s="15"/>
      <c r="P75" s="15"/>
      <c r="Q75" s="15"/>
      <c r="R75" s="15"/>
      <c r="S75" s="15"/>
      <c r="T75" s="15"/>
      <c r="U75" s="15"/>
      <c r="V75" s="15"/>
      <c r="W75" s="15"/>
      <c r="X75" s="15"/>
      <c r="Y75" s="15"/>
      <c r="Z75" s="15"/>
      <c r="AA75" s="15"/>
      <c r="AB75" s="15"/>
      <c r="AC75" s="15"/>
      <c r="AD75" s="15"/>
      <c r="AE75" s="15"/>
      <c r="AF75" s="15"/>
      <c r="AG75" s="15"/>
      <c r="AH75" s="15"/>
      <c r="AI75" s="15"/>
    </row>
    <row r="76" spans="4:35" x14ac:dyDescent="0.25">
      <c r="D76" s="40"/>
      <c r="E76" s="11"/>
      <c r="F76" s="11"/>
      <c r="G76" s="39"/>
      <c r="H76" s="9"/>
      <c r="I76" s="28"/>
      <c r="L76" s="16"/>
      <c r="M76" s="16"/>
      <c r="N76" s="15"/>
      <c r="O76" s="15"/>
      <c r="P76" s="15"/>
      <c r="Q76" s="15"/>
      <c r="R76" s="15"/>
      <c r="S76" s="15"/>
      <c r="T76" s="15"/>
      <c r="U76" s="15"/>
      <c r="V76" s="15"/>
      <c r="W76" s="15"/>
      <c r="X76" s="15"/>
      <c r="Y76" s="15"/>
      <c r="Z76" s="15"/>
      <c r="AA76" s="15"/>
      <c r="AB76" s="15"/>
      <c r="AC76" s="15"/>
      <c r="AD76" s="15"/>
      <c r="AE76" s="15"/>
      <c r="AF76" s="15"/>
      <c r="AG76" s="15"/>
      <c r="AH76" s="15"/>
      <c r="AI76" s="15"/>
    </row>
    <row r="77" spans="4:35" x14ac:dyDescent="0.25">
      <c r="D77" s="40"/>
      <c r="E77" s="11"/>
      <c r="F77" s="11"/>
      <c r="G77" s="39"/>
      <c r="H77" s="9"/>
      <c r="I77" s="28"/>
      <c r="L77" s="16"/>
      <c r="M77" s="16"/>
      <c r="N77" s="15"/>
      <c r="O77" s="15"/>
      <c r="P77" s="15"/>
      <c r="Q77" s="15"/>
      <c r="R77" s="15"/>
      <c r="S77" s="15"/>
      <c r="T77" s="15"/>
      <c r="U77" s="15"/>
      <c r="V77" s="15"/>
      <c r="W77" s="15"/>
      <c r="X77" s="15"/>
      <c r="Y77" s="15"/>
      <c r="Z77" s="15"/>
      <c r="AA77" s="15"/>
      <c r="AB77" s="15"/>
      <c r="AC77" s="15"/>
      <c r="AD77" s="15"/>
      <c r="AE77" s="15"/>
      <c r="AF77" s="15"/>
      <c r="AG77" s="15"/>
      <c r="AH77" s="15"/>
      <c r="AI77" s="15"/>
    </row>
    <row r="78" spans="4:35" x14ac:dyDescent="0.25">
      <c r="D78" s="40"/>
      <c r="E78" s="11"/>
      <c r="F78" s="11"/>
      <c r="G78" s="39"/>
      <c r="H78" s="9"/>
      <c r="I78" s="28"/>
      <c r="L78" s="16"/>
      <c r="M78" s="16"/>
      <c r="N78" s="15"/>
      <c r="O78" s="15"/>
      <c r="P78" s="15"/>
      <c r="Q78" s="15"/>
      <c r="R78" s="15"/>
      <c r="S78" s="15"/>
      <c r="T78" s="15"/>
      <c r="U78" s="15"/>
      <c r="V78" s="15"/>
      <c r="W78" s="15"/>
      <c r="X78" s="15"/>
      <c r="Y78" s="15"/>
      <c r="Z78" s="15"/>
      <c r="AA78" s="15"/>
      <c r="AB78" s="15"/>
      <c r="AC78" s="15"/>
      <c r="AD78" s="15"/>
      <c r="AE78" s="15"/>
      <c r="AF78" s="15"/>
      <c r="AG78" s="15"/>
      <c r="AH78" s="15"/>
      <c r="AI78" s="15"/>
    </row>
    <row r="79" spans="4:35" x14ac:dyDescent="0.25">
      <c r="D79" s="40"/>
      <c r="E79" s="11"/>
      <c r="F79" s="11"/>
      <c r="G79" s="39"/>
      <c r="H79" s="9"/>
      <c r="I79" s="28"/>
      <c r="L79" s="16"/>
      <c r="M79" s="16"/>
      <c r="N79" s="15"/>
      <c r="O79" s="15"/>
      <c r="P79" s="15"/>
      <c r="Q79" s="15"/>
      <c r="R79" s="15"/>
      <c r="S79" s="15"/>
      <c r="T79" s="15"/>
      <c r="U79" s="15"/>
      <c r="V79" s="15"/>
      <c r="W79" s="15"/>
      <c r="X79" s="15"/>
      <c r="Y79" s="15"/>
      <c r="Z79" s="15"/>
      <c r="AA79" s="15"/>
      <c r="AB79" s="15"/>
      <c r="AC79" s="15"/>
      <c r="AD79" s="15"/>
      <c r="AE79" s="15"/>
      <c r="AF79" s="15"/>
      <c r="AG79" s="15"/>
      <c r="AH79" s="15"/>
      <c r="AI79" s="15"/>
    </row>
    <row r="80" spans="4:35" x14ac:dyDescent="0.25">
      <c r="D80" s="40"/>
      <c r="E80" s="11"/>
      <c r="F80" s="11"/>
      <c r="G80" s="39"/>
      <c r="H80" s="9"/>
      <c r="I80" s="28"/>
      <c r="L80" s="16"/>
      <c r="M80" s="16"/>
      <c r="N80" s="15"/>
      <c r="O80" s="15"/>
      <c r="P80" s="15"/>
      <c r="Q80" s="15"/>
      <c r="R80" s="15"/>
      <c r="S80" s="15"/>
      <c r="T80" s="15"/>
      <c r="U80" s="15"/>
      <c r="V80" s="15"/>
      <c r="W80" s="15"/>
      <c r="X80" s="15"/>
      <c r="Y80" s="15"/>
      <c r="Z80" s="15"/>
      <c r="AA80" s="15"/>
      <c r="AB80" s="15"/>
      <c r="AC80" s="15"/>
      <c r="AD80" s="15"/>
      <c r="AE80" s="15"/>
      <c r="AF80" s="15"/>
      <c r="AG80" s="15"/>
      <c r="AH80" s="15"/>
      <c r="AI80" s="15"/>
    </row>
    <row r="81" spans="4:35" x14ac:dyDescent="0.25">
      <c r="D81" s="40"/>
      <c r="E81" s="11"/>
      <c r="F81" s="11"/>
      <c r="G81" s="39"/>
      <c r="H81" s="9"/>
      <c r="I81" s="28"/>
      <c r="L81" s="16"/>
      <c r="M81" s="16"/>
      <c r="N81" s="15"/>
      <c r="O81" s="15"/>
      <c r="P81" s="15"/>
      <c r="Q81" s="15"/>
      <c r="R81" s="15"/>
      <c r="S81" s="15"/>
      <c r="T81" s="15"/>
      <c r="U81" s="15"/>
      <c r="V81" s="15"/>
      <c r="W81" s="15"/>
      <c r="X81" s="15"/>
      <c r="Y81" s="15"/>
      <c r="Z81" s="15"/>
      <c r="AA81" s="15"/>
      <c r="AB81" s="15"/>
      <c r="AC81" s="15"/>
      <c r="AD81" s="15"/>
      <c r="AE81" s="15"/>
      <c r="AF81" s="15"/>
      <c r="AG81" s="15"/>
      <c r="AH81" s="15"/>
      <c r="AI81" s="15"/>
    </row>
    <row r="82" spans="4:35" x14ac:dyDescent="0.25">
      <c r="D82" s="40"/>
      <c r="E82" s="11"/>
      <c r="F82" s="11"/>
      <c r="G82" s="39"/>
      <c r="H82" s="9"/>
      <c r="I82" s="28"/>
      <c r="L82" s="16"/>
      <c r="M82" s="16"/>
      <c r="N82" s="15"/>
      <c r="O82" s="15"/>
      <c r="P82" s="15"/>
      <c r="Q82" s="15"/>
      <c r="R82" s="15"/>
      <c r="S82" s="15"/>
      <c r="T82" s="15"/>
      <c r="U82" s="15"/>
      <c r="V82" s="15"/>
      <c r="W82" s="15"/>
      <c r="X82" s="15"/>
      <c r="Y82" s="15"/>
      <c r="Z82" s="15"/>
      <c r="AA82" s="15"/>
      <c r="AB82" s="15"/>
      <c r="AC82" s="15"/>
      <c r="AD82" s="15"/>
      <c r="AE82" s="15"/>
      <c r="AF82" s="15"/>
      <c r="AG82" s="15"/>
      <c r="AH82" s="15"/>
      <c r="AI82" s="15"/>
    </row>
    <row r="83" spans="4:35" x14ac:dyDescent="0.25">
      <c r="D83" s="40"/>
      <c r="E83" s="11"/>
      <c r="F83" s="11"/>
      <c r="G83" s="39"/>
      <c r="H83" s="9"/>
      <c r="I83" s="28"/>
      <c r="L83" s="16"/>
      <c r="M83" s="16"/>
      <c r="N83" s="15"/>
      <c r="O83" s="15"/>
      <c r="P83" s="15"/>
      <c r="Q83" s="15"/>
      <c r="R83" s="15"/>
      <c r="S83" s="15"/>
      <c r="T83" s="15"/>
      <c r="U83" s="15"/>
      <c r="V83" s="15"/>
      <c r="W83" s="15"/>
      <c r="X83" s="15"/>
      <c r="Y83" s="15"/>
      <c r="Z83" s="15"/>
      <c r="AA83" s="15"/>
      <c r="AB83" s="15"/>
      <c r="AC83" s="15"/>
      <c r="AD83" s="15"/>
      <c r="AE83" s="15"/>
      <c r="AF83" s="15"/>
      <c r="AG83" s="15"/>
      <c r="AH83" s="15"/>
      <c r="AI83" s="15"/>
    </row>
    <row r="84" spans="4:35" x14ac:dyDescent="0.25">
      <c r="D84" s="40"/>
      <c r="E84" s="11"/>
      <c r="F84" s="11"/>
      <c r="G84" s="39"/>
      <c r="H84" s="9"/>
      <c r="I84" s="28"/>
      <c r="L84" s="16"/>
      <c r="M84" s="16"/>
      <c r="N84" s="15"/>
      <c r="O84" s="15"/>
      <c r="P84" s="15"/>
      <c r="Q84" s="15"/>
      <c r="R84" s="15"/>
      <c r="S84" s="15"/>
      <c r="T84" s="15"/>
      <c r="U84" s="15"/>
      <c r="V84" s="15"/>
      <c r="W84" s="15"/>
      <c r="X84" s="15"/>
      <c r="Y84" s="15"/>
      <c r="Z84" s="15"/>
      <c r="AA84" s="15"/>
      <c r="AB84" s="15"/>
      <c r="AC84" s="15"/>
      <c r="AD84" s="15"/>
      <c r="AE84" s="15"/>
      <c r="AF84" s="15"/>
      <c r="AG84" s="15"/>
      <c r="AH84" s="15"/>
      <c r="AI84" s="15"/>
    </row>
    <row r="85" spans="4:35" x14ac:dyDescent="0.25">
      <c r="D85" s="40"/>
      <c r="E85" s="11"/>
      <c r="F85" s="11"/>
      <c r="G85" s="39"/>
      <c r="H85" s="9"/>
      <c r="I85" s="28"/>
      <c r="L85" s="16"/>
      <c r="M85" s="16"/>
      <c r="N85" s="15"/>
      <c r="O85" s="15"/>
      <c r="P85" s="15"/>
      <c r="Q85" s="15"/>
      <c r="R85" s="15"/>
      <c r="S85" s="15"/>
      <c r="T85" s="15"/>
      <c r="U85" s="15"/>
      <c r="V85" s="15"/>
      <c r="W85" s="15"/>
      <c r="X85" s="15"/>
      <c r="Y85" s="15"/>
      <c r="Z85" s="15"/>
      <c r="AA85" s="15"/>
      <c r="AB85" s="15"/>
      <c r="AC85" s="15"/>
      <c r="AD85" s="15"/>
      <c r="AE85" s="15"/>
      <c r="AF85" s="15"/>
      <c r="AG85" s="15"/>
      <c r="AH85" s="15"/>
      <c r="AI85" s="15"/>
    </row>
    <row r="86" spans="4:35" x14ac:dyDescent="0.25">
      <c r="D86" s="40"/>
      <c r="E86" s="11"/>
      <c r="F86" s="11"/>
      <c r="G86" s="39"/>
      <c r="H86" s="9"/>
      <c r="I86" s="28"/>
      <c r="L86" s="16"/>
      <c r="M86" s="16"/>
      <c r="N86" s="15"/>
      <c r="O86" s="15"/>
      <c r="P86" s="15"/>
      <c r="Q86" s="15"/>
      <c r="R86" s="15"/>
      <c r="S86" s="15"/>
      <c r="T86" s="15"/>
      <c r="U86" s="15"/>
      <c r="V86" s="15"/>
      <c r="W86" s="15"/>
      <c r="X86" s="15"/>
      <c r="Y86" s="15"/>
      <c r="Z86" s="15"/>
      <c r="AA86" s="15"/>
      <c r="AB86" s="15"/>
      <c r="AC86" s="15"/>
      <c r="AD86" s="15"/>
      <c r="AE86" s="15"/>
      <c r="AF86" s="15"/>
      <c r="AG86" s="15"/>
      <c r="AH86" s="15"/>
      <c r="AI86" s="15"/>
    </row>
    <row r="87" spans="4:35" x14ac:dyDescent="0.25">
      <c r="D87" s="40"/>
      <c r="E87" s="11"/>
      <c r="F87" s="11"/>
      <c r="G87" s="39"/>
      <c r="H87" s="9"/>
      <c r="I87" s="28"/>
      <c r="L87" s="16"/>
      <c r="M87" s="16"/>
      <c r="N87" s="15"/>
      <c r="O87" s="15"/>
      <c r="P87" s="15"/>
      <c r="Q87" s="15"/>
      <c r="R87" s="15"/>
      <c r="S87" s="15"/>
      <c r="T87" s="15"/>
      <c r="U87" s="15"/>
      <c r="V87" s="15"/>
      <c r="W87" s="15"/>
      <c r="X87" s="15"/>
      <c r="Y87" s="15"/>
      <c r="Z87" s="15"/>
      <c r="AA87" s="15"/>
      <c r="AB87" s="15"/>
      <c r="AC87" s="15"/>
      <c r="AD87" s="15"/>
      <c r="AE87" s="15"/>
      <c r="AF87" s="15"/>
      <c r="AG87" s="15"/>
      <c r="AH87" s="15"/>
      <c r="AI87" s="15"/>
    </row>
    <row r="88" spans="4:35" x14ac:dyDescent="0.25">
      <c r="D88" s="40"/>
      <c r="E88" s="11"/>
      <c r="F88" s="11"/>
      <c r="G88" s="39"/>
      <c r="H88" s="9"/>
      <c r="I88" s="28"/>
      <c r="L88" s="16"/>
      <c r="M88" s="16"/>
      <c r="N88" s="15"/>
      <c r="O88" s="15"/>
      <c r="P88" s="15"/>
      <c r="Q88" s="15"/>
      <c r="R88" s="15"/>
      <c r="S88" s="15"/>
      <c r="T88" s="15"/>
      <c r="U88" s="15"/>
      <c r="V88" s="15"/>
      <c r="W88" s="15"/>
      <c r="X88" s="15"/>
      <c r="Y88" s="15"/>
      <c r="Z88" s="15"/>
      <c r="AA88" s="15"/>
      <c r="AB88" s="15"/>
      <c r="AC88" s="15"/>
      <c r="AD88" s="15"/>
      <c r="AE88" s="15"/>
      <c r="AF88" s="15"/>
      <c r="AG88" s="15"/>
      <c r="AH88" s="15"/>
      <c r="AI88" s="15"/>
    </row>
    <row r="89" spans="4:35" x14ac:dyDescent="0.25">
      <c r="D89" s="40"/>
      <c r="E89" s="11"/>
      <c r="F89" s="11"/>
      <c r="G89" s="39"/>
      <c r="H89" s="9"/>
      <c r="I89" s="28"/>
      <c r="L89" s="16"/>
      <c r="M89" s="16"/>
      <c r="N89" s="15"/>
      <c r="O89" s="15"/>
      <c r="P89" s="15"/>
      <c r="Q89" s="15"/>
      <c r="R89" s="15"/>
      <c r="S89" s="15"/>
      <c r="T89" s="15"/>
      <c r="U89" s="15"/>
      <c r="V89" s="15"/>
      <c r="W89" s="15"/>
      <c r="X89" s="15"/>
      <c r="Y89" s="15"/>
      <c r="Z89" s="15"/>
      <c r="AA89" s="15"/>
      <c r="AB89" s="15"/>
      <c r="AC89" s="15"/>
      <c r="AD89" s="15"/>
      <c r="AE89" s="15"/>
      <c r="AF89" s="15"/>
      <c r="AG89" s="15"/>
      <c r="AH89" s="15"/>
      <c r="AI89" s="15"/>
    </row>
    <row r="90" spans="4:35" x14ac:dyDescent="0.25">
      <c r="D90" s="40"/>
      <c r="E90" s="11"/>
      <c r="F90" s="11"/>
      <c r="G90" s="39"/>
      <c r="H90" s="9"/>
      <c r="I90" s="28"/>
      <c r="L90" s="16"/>
      <c r="M90" s="16"/>
      <c r="N90" s="15"/>
      <c r="O90" s="15"/>
      <c r="P90" s="15"/>
      <c r="Q90" s="15"/>
      <c r="R90" s="15"/>
      <c r="S90" s="15"/>
      <c r="T90" s="15"/>
      <c r="U90" s="15"/>
      <c r="V90" s="15"/>
      <c r="W90" s="15"/>
      <c r="X90" s="15"/>
      <c r="Y90" s="15"/>
      <c r="Z90" s="15"/>
      <c r="AA90" s="15"/>
      <c r="AB90" s="15"/>
      <c r="AC90" s="15"/>
      <c r="AD90" s="15"/>
      <c r="AE90" s="15"/>
      <c r="AF90" s="15"/>
      <c r="AG90" s="15"/>
      <c r="AH90" s="15"/>
      <c r="AI90" s="15"/>
    </row>
    <row r="91" spans="4:35" x14ac:dyDescent="0.25">
      <c r="D91" s="40"/>
      <c r="E91" s="11"/>
      <c r="F91" s="11"/>
      <c r="G91" s="39"/>
      <c r="H91" s="9"/>
      <c r="I91" s="28"/>
      <c r="L91" s="16"/>
      <c r="M91" s="16"/>
      <c r="N91" s="15"/>
      <c r="O91" s="15"/>
      <c r="P91" s="15"/>
      <c r="Q91" s="15"/>
      <c r="R91" s="15"/>
      <c r="S91" s="15"/>
      <c r="T91" s="15"/>
      <c r="U91" s="15"/>
      <c r="V91" s="15"/>
      <c r="W91" s="15"/>
      <c r="X91" s="15"/>
      <c r="Y91" s="15"/>
      <c r="Z91" s="15"/>
      <c r="AA91" s="15"/>
      <c r="AB91" s="15"/>
      <c r="AC91" s="15"/>
      <c r="AD91" s="15"/>
      <c r="AE91" s="15"/>
      <c r="AF91" s="15"/>
      <c r="AG91" s="15"/>
      <c r="AH91" s="15"/>
      <c r="AI91" s="15"/>
    </row>
    <row r="92" spans="4:35" x14ac:dyDescent="0.25">
      <c r="D92" s="40"/>
      <c r="E92" s="11"/>
      <c r="F92" s="11"/>
      <c r="G92" s="39"/>
      <c r="H92" s="9"/>
      <c r="I92" s="28"/>
      <c r="L92" s="16"/>
      <c r="M92" s="16"/>
      <c r="N92" s="15"/>
      <c r="O92" s="15"/>
      <c r="P92" s="15"/>
      <c r="Q92" s="15"/>
      <c r="R92" s="15"/>
      <c r="S92" s="15"/>
      <c r="T92" s="15"/>
      <c r="U92" s="15"/>
      <c r="V92" s="15"/>
      <c r="W92" s="15"/>
      <c r="X92" s="15"/>
      <c r="Y92" s="15"/>
      <c r="Z92" s="15"/>
      <c r="AA92" s="15"/>
      <c r="AB92" s="15"/>
      <c r="AC92" s="15"/>
      <c r="AD92" s="15"/>
      <c r="AE92" s="15"/>
      <c r="AF92" s="15"/>
      <c r="AG92" s="15"/>
      <c r="AH92" s="15"/>
      <c r="AI92" s="15"/>
    </row>
    <row r="93" spans="4:35" x14ac:dyDescent="0.25">
      <c r="D93" s="40"/>
      <c r="E93" s="11"/>
      <c r="F93" s="11"/>
      <c r="G93" s="39"/>
      <c r="H93" s="9"/>
      <c r="I93" s="28"/>
      <c r="L93" s="16"/>
      <c r="M93" s="16"/>
      <c r="N93" s="15"/>
      <c r="O93" s="15"/>
      <c r="P93" s="15"/>
      <c r="Q93" s="15"/>
      <c r="R93" s="15"/>
      <c r="S93" s="15"/>
      <c r="T93" s="15"/>
      <c r="U93" s="15"/>
      <c r="V93" s="15"/>
      <c r="W93" s="15"/>
      <c r="X93" s="15"/>
      <c r="Y93" s="15"/>
      <c r="Z93" s="15"/>
      <c r="AA93" s="15"/>
      <c r="AB93" s="15"/>
      <c r="AC93" s="15"/>
      <c r="AD93" s="15"/>
      <c r="AE93" s="15"/>
      <c r="AF93" s="15"/>
      <c r="AG93" s="15"/>
      <c r="AH93" s="15"/>
      <c r="AI93" s="15"/>
    </row>
    <row r="94" spans="4:35" x14ac:dyDescent="0.25">
      <c r="D94" s="40"/>
      <c r="E94" s="11"/>
      <c r="F94" s="11"/>
      <c r="G94" s="39"/>
      <c r="H94" s="9"/>
      <c r="I94" s="28"/>
      <c r="L94" s="16"/>
      <c r="M94" s="16"/>
      <c r="N94" s="15"/>
      <c r="O94" s="15"/>
      <c r="P94" s="15"/>
      <c r="Q94" s="15"/>
      <c r="R94" s="15"/>
      <c r="S94" s="15"/>
      <c r="T94" s="15"/>
      <c r="U94" s="15"/>
      <c r="V94" s="15"/>
      <c r="W94" s="15"/>
      <c r="X94" s="15"/>
      <c r="Y94" s="15"/>
      <c r="Z94" s="15"/>
      <c r="AA94" s="15"/>
      <c r="AB94" s="15"/>
      <c r="AC94" s="15"/>
      <c r="AD94" s="15"/>
      <c r="AE94" s="15"/>
      <c r="AF94" s="15"/>
      <c r="AG94" s="15"/>
      <c r="AH94" s="15"/>
      <c r="AI94" s="15"/>
    </row>
    <row r="95" spans="4:35" x14ac:dyDescent="0.25">
      <c r="D95" s="40"/>
      <c r="E95" s="11"/>
      <c r="F95" s="11"/>
      <c r="G95" s="39"/>
      <c r="H95" s="9"/>
      <c r="I95" s="28"/>
      <c r="L95" s="16"/>
      <c r="M95" s="16"/>
      <c r="N95" s="15"/>
      <c r="O95" s="15"/>
      <c r="P95" s="15"/>
      <c r="Q95" s="15"/>
      <c r="R95" s="15"/>
      <c r="S95" s="15"/>
      <c r="T95" s="15"/>
      <c r="U95" s="15"/>
      <c r="V95" s="15"/>
      <c r="W95" s="15"/>
      <c r="X95" s="15"/>
      <c r="Y95" s="15"/>
      <c r="Z95" s="15"/>
      <c r="AA95" s="15"/>
      <c r="AB95" s="15"/>
      <c r="AC95" s="15"/>
      <c r="AD95" s="15"/>
      <c r="AE95" s="15"/>
      <c r="AF95" s="15"/>
      <c r="AG95" s="15"/>
      <c r="AH95" s="15"/>
      <c r="AI95" s="15"/>
    </row>
    <row r="96" spans="4:35" x14ac:dyDescent="0.25">
      <c r="D96" s="40"/>
      <c r="E96" s="11"/>
      <c r="F96" s="11"/>
      <c r="G96" s="39"/>
      <c r="H96" s="9"/>
      <c r="I96" s="28"/>
      <c r="L96" s="16"/>
      <c r="M96" s="16"/>
      <c r="N96" s="15"/>
      <c r="O96" s="15"/>
      <c r="P96" s="15"/>
      <c r="Q96" s="15"/>
      <c r="R96" s="15"/>
      <c r="S96" s="15"/>
      <c r="T96" s="15"/>
      <c r="U96" s="15"/>
      <c r="V96" s="15"/>
      <c r="W96" s="15"/>
      <c r="X96" s="15"/>
      <c r="Y96" s="15"/>
      <c r="Z96" s="15"/>
      <c r="AA96" s="15"/>
      <c r="AB96" s="15"/>
      <c r="AC96" s="15"/>
      <c r="AD96" s="15"/>
      <c r="AE96" s="15"/>
      <c r="AF96" s="15"/>
      <c r="AG96" s="15"/>
      <c r="AH96" s="15"/>
      <c r="AI96" s="15"/>
    </row>
    <row r="97" spans="4:35" x14ac:dyDescent="0.25">
      <c r="D97" s="40"/>
      <c r="E97" s="11"/>
      <c r="F97" s="11"/>
      <c r="G97" s="39"/>
      <c r="H97" s="9"/>
      <c r="I97" s="28"/>
      <c r="L97" s="16"/>
      <c r="M97" s="16"/>
      <c r="N97" s="15"/>
      <c r="O97" s="15"/>
      <c r="P97" s="15"/>
      <c r="Q97" s="15"/>
      <c r="R97" s="15"/>
      <c r="S97" s="15"/>
      <c r="T97" s="15"/>
      <c r="U97" s="15"/>
      <c r="V97" s="15"/>
      <c r="W97" s="15"/>
      <c r="X97" s="15"/>
      <c r="Y97" s="15"/>
      <c r="Z97" s="15"/>
      <c r="AA97" s="15"/>
      <c r="AB97" s="15"/>
      <c r="AC97" s="15"/>
      <c r="AD97" s="15"/>
      <c r="AE97" s="15"/>
      <c r="AF97" s="15"/>
      <c r="AG97" s="15"/>
      <c r="AH97" s="15"/>
      <c r="AI97" s="15"/>
    </row>
    <row r="98" spans="4:35" x14ac:dyDescent="0.25">
      <c r="D98" s="40"/>
      <c r="E98" s="11"/>
      <c r="F98" s="11"/>
      <c r="G98" s="39"/>
      <c r="H98" s="9"/>
      <c r="I98" s="28"/>
      <c r="L98" s="16"/>
      <c r="M98" s="16"/>
      <c r="N98" s="15"/>
      <c r="O98" s="15"/>
      <c r="P98" s="15"/>
      <c r="Q98" s="15"/>
      <c r="R98" s="15"/>
      <c r="S98" s="15"/>
      <c r="T98" s="15"/>
      <c r="U98" s="15"/>
      <c r="V98" s="15"/>
      <c r="W98" s="15"/>
      <c r="X98" s="15"/>
      <c r="Y98" s="15"/>
      <c r="Z98" s="15"/>
      <c r="AA98" s="15"/>
      <c r="AB98" s="15"/>
      <c r="AC98" s="15"/>
      <c r="AD98" s="15"/>
      <c r="AE98" s="15"/>
      <c r="AF98" s="15"/>
      <c r="AG98" s="15"/>
      <c r="AH98" s="15"/>
      <c r="AI98" s="15"/>
    </row>
    <row r="99" spans="4:35" x14ac:dyDescent="0.25">
      <c r="D99" s="40"/>
      <c r="E99" s="11"/>
      <c r="F99" s="11"/>
      <c r="G99" s="39"/>
      <c r="H99" s="9"/>
      <c r="I99" s="28"/>
      <c r="L99" s="16"/>
      <c r="M99" s="16"/>
      <c r="N99" s="15"/>
      <c r="O99" s="15"/>
      <c r="P99" s="15"/>
      <c r="Q99" s="15"/>
      <c r="R99" s="15"/>
      <c r="S99" s="15"/>
      <c r="T99" s="15"/>
      <c r="U99" s="15"/>
      <c r="V99" s="15"/>
      <c r="W99" s="15"/>
      <c r="X99" s="15"/>
      <c r="Y99" s="15"/>
      <c r="Z99" s="15"/>
      <c r="AA99" s="15"/>
      <c r="AB99" s="15"/>
      <c r="AC99" s="15"/>
      <c r="AD99" s="15"/>
      <c r="AE99" s="15"/>
      <c r="AF99" s="15"/>
      <c r="AG99" s="15"/>
      <c r="AH99" s="15"/>
      <c r="AI99" s="15"/>
    </row>
    <row r="100" spans="4:35" x14ac:dyDescent="0.25">
      <c r="D100" s="40"/>
      <c r="E100" s="11"/>
      <c r="F100" s="11"/>
      <c r="G100" s="39"/>
      <c r="H100" s="9"/>
      <c r="I100" s="28"/>
      <c r="L100" s="16"/>
      <c r="M100" s="16"/>
      <c r="N100" s="15"/>
      <c r="O100" s="15"/>
      <c r="P100" s="15"/>
      <c r="Q100" s="15"/>
      <c r="R100" s="15"/>
      <c r="S100" s="15"/>
      <c r="T100" s="15"/>
      <c r="U100" s="15"/>
      <c r="V100" s="15"/>
      <c r="W100" s="15"/>
      <c r="X100" s="15"/>
      <c r="Y100" s="15"/>
      <c r="Z100" s="15"/>
      <c r="AA100" s="15"/>
      <c r="AB100" s="15"/>
      <c r="AC100" s="15"/>
      <c r="AD100" s="15"/>
      <c r="AE100" s="15"/>
      <c r="AF100" s="15"/>
      <c r="AG100" s="15"/>
      <c r="AH100" s="15"/>
      <c r="AI100" s="15"/>
    </row>
    <row r="101" spans="4:35" x14ac:dyDescent="0.25">
      <c r="D101" s="40"/>
      <c r="E101" s="11"/>
      <c r="F101" s="11"/>
      <c r="G101" s="39"/>
      <c r="H101" s="9"/>
      <c r="I101" s="28"/>
      <c r="L101" s="16"/>
      <c r="M101" s="16"/>
      <c r="N101" s="15"/>
      <c r="O101" s="15"/>
      <c r="P101" s="15"/>
      <c r="Q101" s="15"/>
      <c r="R101" s="15"/>
      <c r="S101" s="15"/>
      <c r="T101" s="15"/>
      <c r="U101" s="15"/>
      <c r="V101" s="15"/>
      <c r="W101" s="15"/>
      <c r="X101" s="15"/>
      <c r="Y101" s="15"/>
      <c r="Z101" s="15"/>
      <c r="AA101" s="15"/>
      <c r="AB101" s="15"/>
      <c r="AC101" s="15"/>
      <c r="AD101" s="15"/>
      <c r="AE101" s="15"/>
      <c r="AF101" s="15"/>
      <c r="AG101" s="15"/>
      <c r="AH101" s="15"/>
      <c r="AI101" s="15"/>
    </row>
    <row r="102" spans="4:35" x14ac:dyDescent="0.25">
      <c r="D102" s="40"/>
      <c r="E102" s="11"/>
      <c r="F102" s="11"/>
      <c r="G102" s="39"/>
      <c r="H102" s="9"/>
      <c r="I102" s="28"/>
      <c r="L102" s="16"/>
      <c r="M102" s="16"/>
      <c r="N102" s="15"/>
      <c r="O102" s="15"/>
      <c r="P102" s="15"/>
      <c r="Q102" s="15"/>
      <c r="R102" s="15"/>
      <c r="S102" s="15"/>
      <c r="T102" s="15"/>
      <c r="U102" s="15"/>
      <c r="V102" s="15"/>
      <c r="W102" s="15"/>
      <c r="X102" s="15"/>
      <c r="Y102" s="15"/>
      <c r="Z102" s="15"/>
      <c r="AA102" s="15"/>
      <c r="AB102" s="15"/>
      <c r="AC102" s="15"/>
      <c r="AD102" s="15"/>
      <c r="AE102" s="15"/>
      <c r="AF102" s="15"/>
      <c r="AG102" s="15"/>
      <c r="AH102" s="15"/>
      <c r="AI102" s="15"/>
    </row>
    <row r="103" spans="4:35" x14ac:dyDescent="0.25">
      <c r="D103" s="40"/>
      <c r="E103" s="11"/>
      <c r="F103" s="11"/>
      <c r="G103" s="39"/>
      <c r="H103" s="9"/>
      <c r="I103" s="28"/>
      <c r="L103" s="16"/>
      <c r="M103" s="16"/>
      <c r="N103" s="15"/>
      <c r="O103" s="15"/>
      <c r="P103" s="15"/>
      <c r="Q103" s="15"/>
      <c r="R103" s="15"/>
      <c r="S103" s="15"/>
      <c r="T103" s="15"/>
      <c r="U103" s="15"/>
      <c r="V103" s="15"/>
      <c r="W103" s="15"/>
      <c r="X103" s="15"/>
      <c r="Y103" s="15"/>
      <c r="Z103" s="15"/>
      <c r="AA103" s="15"/>
      <c r="AB103" s="15"/>
      <c r="AC103" s="15"/>
      <c r="AD103" s="15"/>
      <c r="AE103" s="15"/>
      <c r="AF103" s="15"/>
      <c r="AG103" s="15"/>
      <c r="AH103" s="15"/>
      <c r="AI103" s="15"/>
    </row>
    <row r="104" spans="4:35" x14ac:dyDescent="0.25">
      <c r="D104" s="40"/>
      <c r="E104" s="11"/>
      <c r="F104" s="11"/>
      <c r="G104" s="39"/>
      <c r="H104" s="9"/>
      <c r="I104" s="28"/>
      <c r="L104" s="16"/>
      <c r="M104" s="16"/>
      <c r="N104" s="15"/>
      <c r="O104" s="15"/>
      <c r="P104" s="15"/>
      <c r="Q104" s="15"/>
      <c r="R104" s="15"/>
      <c r="S104" s="15"/>
      <c r="T104" s="15"/>
      <c r="U104" s="15"/>
      <c r="V104" s="15"/>
      <c r="W104" s="15"/>
      <c r="X104" s="15"/>
      <c r="Y104" s="15"/>
      <c r="Z104" s="15"/>
      <c r="AA104" s="15"/>
      <c r="AB104" s="15"/>
      <c r="AC104" s="15"/>
      <c r="AD104" s="15"/>
      <c r="AE104" s="15"/>
      <c r="AF104" s="15"/>
      <c r="AG104" s="15"/>
      <c r="AH104" s="15"/>
      <c r="AI104" s="15"/>
    </row>
    <row r="105" spans="4:35" x14ac:dyDescent="0.25">
      <c r="D105" s="40"/>
      <c r="E105" s="11"/>
      <c r="F105" s="11"/>
      <c r="G105" s="39"/>
      <c r="H105" s="9"/>
      <c r="I105" s="28"/>
      <c r="L105" s="16"/>
      <c r="M105" s="16"/>
      <c r="N105" s="15"/>
      <c r="O105" s="15"/>
      <c r="P105" s="15"/>
      <c r="Q105" s="15"/>
      <c r="R105" s="15"/>
      <c r="S105" s="15"/>
      <c r="T105" s="15"/>
      <c r="U105" s="15"/>
      <c r="V105" s="15"/>
      <c r="W105" s="15"/>
      <c r="X105" s="15"/>
      <c r="Y105" s="15"/>
      <c r="Z105" s="15"/>
      <c r="AA105" s="15"/>
      <c r="AB105" s="15"/>
      <c r="AC105" s="15"/>
      <c r="AD105" s="15"/>
      <c r="AE105" s="15"/>
      <c r="AF105" s="15"/>
      <c r="AG105" s="15"/>
      <c r="AH105" s="15"/>
      <c r="AI105" s="15"/>
    </row>
    <row r="106" spans="4:35" x14ac:dyDescent="0.25">
      <c r="D106" s="40"/>
      <c r="E106" s="11"/>
      <c r="F106" s="11"/>
      <c r="G106" s="39"/>
      <c r="H106" s="9"/>
      <c r="I106" s="28"/>
      <c r="L106" s="16"/>
      <c r="M106" s="16"/>
      <c r="N106" s="15"/>
      <c r="O106" s="15"/>
      <c r="P106" s="15"/>
      <c r="Q106" s="15"/>
      <c r="R106" s="15"/>
      <c r="S106" s="15"/>
      <c r="T106" s="15"/>
      <c r="U106" s="15"/>
      <c r="V106" s="15"/>
      <c r="W106" s="15"/>
      <c r="X106" s="15"/>
      <c r="Y106" s="15"/>
      <c r="Z106" s="15"/>
      <c r="AA106" s="15"/>
      <c r="AB106" s="15"/>
      <c r="AC106" s="15"/>
      <c r="AD106" s="15"/>
      <c r="AE106" s="15"/>
      <c r="AF106" s="15"/>
      <c r="AG106" s="15"/>
      <c r="AH106" s="15"/>
      <c r="AI106" s="15"/>
    </row>
    <row r="107" spans="4:35" x14ac:dyDescent="0.25">
      <c r="D107" s="40"/>
      <c r="E107" s="11"/>
      <c r="F107" s="11"/>
      <c r="G107" s="39"/>
      <c r="H107" s="9"/>
      <c r="I107" s="28"/>
      <c r="L107" s="16"/>
      <c r="M107" s="16"/>
      <c r="N107" s="15"/>
      <c r="O107" s="15"/>
      <c r="P107" s="15"/>
      <c r="Q107" s="15"/>
      <c r="R107" s="15"/>
      <c r="S107" s="15"/>
      <c r="T107" s="15"/>
      <c r="U107" s="15"/>
      <c r="V107" s="15"/>
      <c r="W107" s="15"/>
      <c r="X107" s="15"/>
      <c r="Y107" s="15"/>
      <c r="Z107" s="15"/>
      <c r="AA107" s="15"/>
      <c r="AB107" s="15"/>
      <c r="AC107" s="15"/>
      <c r="AD107" s="15"/>
      <c r="AE107" s="15"/>
      <c r="AF107" s="15"/>
      <c r="AG107" s="15"/>
      <c r="AH107" s="15"/>
      <c r="AI107" s="15"/>
    </row>
    <row r="108" spans="4:35" x14ac:dyDescent="0.25">
      <c r="D108" s="40"/>
      <c r="E108" s="11"/>
      <c r="F108" s="11"/>
      <c r="G108" s="39"/>
      <c r="H108" s="9"/>
      <c r="I108" s="28"/>
      <c r="L108" s="16"/>
      <c r="M108" s="16"/>
      <c r="N108" s="15"/>
      <c r="O108" s="15"/>
      <c r="P108" s="15"/>
      <c r="Q108" s="15"/>
      <c r="R108" s="15"/>
      <c r="S108" s="15"/>
      <c r="T108" s="15"/>
      <c r="U108" s="15"/>
      <c r="V108" s="15"/>
      <c r="W108" s="15"/>
      <c r="X108" s="15"/>
      <c r="Y108" s="15"/>
      <c r="Z108" s="15"/>
      <c r="AA108" s="15"/>
      <c r="AB108" s="15"/>
      <c r="AC108" s="15"/>
      <c r="AD108" s="15"/>
      <c r="AE108" s="15"/>
      <c r="AF108" s="15"/>
      <c r="AG108" s="15"/>
      <c r="AH108" s="15"/>
      <c r="AI108" s="15"/>
    </row>
    <row r="109" spans="4:35" x14ac:dyDescent="0.25">
      <c r="D109" s="40"/>
      <c r="E109" s="11"/>
      <c r="F109" s="11"/>
      <c r="G109" s="39"/>
      <c r="H109" s="9"/>
      <c r="I109" s="28"/>
      <c r="L109" s="16"/>
      <c r="M109" s="16"/>
      <c r="P109" s="15"/>
      <c r="Q109" s="15"/>
      <c r="R109" s="15"/>
      <c r="S109" s="15"/>
      <c r="T109" s="15"/>
      <c r="U109" s="15"/>
      <c r="V109" s="15"/>
      <c r="W109" s="15"/>
      <c r="X109" s="15"/>
      <c r="Y109" s="15"/>
      <c r="Z109" s="15"/>
      <c r="AA109" s="15"/>
      <c r="AB109" s="15"/>
      <c r="AC109" s="15"/>
      <c r="AD109" s="15"/>
      <c r="AE109" s="15"/>
      <c r="AF109" s="15"/>
      <c r="AG109" s="15"/>
      <c r="AH109" s="15"/>
      <c r="AI109" s="15"/>
    </row>
    <row r="110" spans="4:35" x14ac:dyDescent="0.25">
      <c r="D110" s="40"/>
      <c r="E110" s="11"/>
      <c r="F110" s="11"/>
      <c r="G110" s="39"/>
      <c r="H110" s="9"/>
      <c r="I110" s="28"/>
      <c r="L110" s="16"/>
      <c r="M110" s="16"/>
      <c r="P110" s="15"/>
      <c r="Q110" s="15"/>
      <c r="R110" s="15"/>
      <c r="S110" s="15"/>
      <c r="T110" s="15"/>
      <c r="U110" s="15"/>
      <c r="V110" s="15"/>
      <c r="W110" s="15"/>
      <c r="X110" s="15"/>
      <c r="Y110" s="15"/>
      <c r="Z110" s="15"/>
      <c r="AA110" s="15"/>
      <c r="AB110" s="15"/>
      <c r="AC110" s="15"/>
      <c r="AD110" s="15"/>
      <c r="AE110" s="15"/>
      <c r="AF110" s="15"/>
      <c r="AG110" s="15"/>
      <c r="AH110" s="15"/>
      <c r="AI110" s="15"/>
    </row>
    <row r="111" spans="4:35" x14ac:dyDescent="0.25">
      <c r="D111" s="40"/>
      <c r="E111" s="11"/>
      <c r="F111" s="11"/>
      <c r="G111" s="39"/>
      <c r="H111" s="9"/>
      <c r="I111" s="28"/>
      <c r="L111" s="16"/>
      <c r="M111" s="16"/>
      <c r="P111" s="15"/>
      <c r="Q111" s="15"/>
      <c r="R111" s="15"/>
      <c r="S111" s="15"/>
      <c r="T111" s="15"/>
      <c r="U111" s="15"/>
      <c r="V111" s="15"/>
      <c r="W111" s="15"/>
      <c r="X111" s="15"/>
      <c r="Y111" s="15"/>
      <c r="Z111" s="15"/>
      <c r="AA111" s="15"/>
      <c r="AB111" s="15"/>
      <c r="AC111" s="15"/>
      <c r="AD111" s="15"/>
      <c r="AE111" s="15"/>
      <c r="AF111" s="15"/>
      <c r="AG111" s="15"/>
      <c r="AH111" s="15"/>
      <c r="AI111" s="15"/>
    </row>
    <row r="112" spans="4:35" x14ac:dyDescent="0.25">
      <c r="D112" s="40"/>
      <c r="E112" s="11"/>
      <c r="F112" s="11"/>
      <c r="G112" s="39"/>
      <c r="H112" s="9"/>
      <c r="I112" s="28"/>
      <c r="L112" s="16"/>
      <c r="M112" s="16"/>
      <c r="P112" s="15"/>
      <c r="Q112" s="15"/>
      <c r="R112" s="15"/>
      <c r="S112" s="15"/>
      <c r="T112" s="15"/>
      <c r="U112" s="15"/>
      <c r="V112" s="15"/>
      <c r="W112" s="15"/>
      <c r="X112" s="15"/>
      <c r="Y112" s="15"/>
      <c r="Z112" s="15"/>
      <c r="AA112" s="15"/>
      <c r="AB112" s="15"/>
      <c r="AC112" s="15"/>
      <c r="AD112" s="15"/>
      <c r="AE112" s="15"/>
      <c r="AF112" s="15"/>
      <c r="AG112" s="15"/>
      <c r="AH112" s="15"/>
      <c r="AI112" s="15"/>
    </row>
    <row r="113" spans="4:35" x14ac:dyDescent="0.25">
      <c r="D113" s="40"/>
      <c r="E113" s="11"/>
      <c r="F113" s="11"/>
      <c r="G113" s="39"/>
      <c r="H113" s="9"/>
      <c r="I113" s="28"/>
      <c r="L113" s="16"/>
      <c r="M113" s="16"/>
      <c r="P113" s="15"/>
      <c r="Q113" s="15"/>
      <c r="R113" s="15"/>
      <c r="S113" s="15"/>
      <c r="T113" s="15"/>
      <c r="U113" s="15"/>
      <c r="V113" s="15"/>
      <c r="W113" s="15"/>
      <c r="X113" s="15"/>
      <c r="Y113" s="15"/>
      <c r="Z113" s="15"/>
      <c r="AA113" s="15"/>
      <c r="AB113" s="15"/>
      <c r="AC113" s="15"/>
      <c r="AD113" s="15"/>
      <c r="AE113" s="15"/>
      <c r="AF113" s="15"/>
      <c r="AG113" s="15"/>
      <c r="AH113" s="15"/>
      <c r="AI113" s="15"/>
    </row>
    <row r="114" spans="4:35" x14ac:dyDescent="0.25">
      <c r="D114" s="40"/>
      <c r="E114" s="11"/>
      <c r="F114" s="11"/>
      <c r="G114" s="39"/>
      <c r="H114" s="9"/>
      <c r="I114" s="28"/>
      <c r="L114" s="16"/>
      <c r="M114" s="16"/>
      <c r="P114" s="15"/>
      <c r="Q114" s="15"/>
      <c r="R114" s="15"/>
      <c r="S114" s="15"/>
      <c r="T114" s="15"/>
      <c r="U114" s="15"/>
      <c r="V114" s="15"/>
      <c r="W114" s="15"/>
      <c r="X114" s="15"/>
      <c r="Y114" s="15"/>
      <c r="Z114" s="15"/>
      <c r="AA114" s="15"/>
      <c r="AB114" s="15"/>
      <c r="AC114" s="15"/>
      <c r="AD114" s="15"/>
      <c r="AE114" s="15"/>
      <c r="AF114" s="15"/>
      <c r="AG114" s="15"/>
      <c r="AH114" s="15"/>
      <c r="AI114" s="15"/>
    </row>
    <row r="115" spans="4:35" x14ac:dyDescent="0.25">
      <c r="D115" s="40"/>
      <c r="E115" s="11"/>
      <c r="F115" s="11"/>
      <c r="G115" s="39"/>
      <c r="H115" s="9"/>
      <c r="I115" s="28"/>
      <c r="L115" s="16"/>
      <c r="M115" s="16"/>
      <c r="P115" s="15"/>
      <c r="Q115" s="15"/>
      <c r="R115" s="15"/>
      <c r="S115" s="15"/>
      <c r="T115" s="15"/>
      <c r="U115" s="15"/>
      <c r="V115" s="15"/>
      <c r="W115" s="15"/>
      <c r="X115" s="15"/>
      <c r="Y115" s="15"/>
      <c r="Z115" s="15"/>
      <c r="AA115" s="15"/>
      <c r="AB115" s="15"/>
      <c r="AC115" s="15"/>
      <c r="AD115" s="15"/>
      <c r="AE115" s="15"/>
      <c r="AF115" s="15"/>
      <c r="AG115" s="15"/>
      <c r="AH115" s="15"/>
      <c r="AI115" s="15"/>
    </row>
  </sheetData>
  <pageMargins left="0.7" right="0.7" top="0.75" bottom="0.75" header="0.3" footer="0.3"/>
  <pageSetup paperSize="0" orientation="portrait" horizontalDpi="0" verticalDpi="0" copies="0"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782B45-75EB-4BC9-9F43-84F7579BE58D}">
  <dimension ref="A1:I76"/>
  <sheetViews>
    <sheetView zoomScale="70" zoomScaleNormal="70" workbookViewId="0">
      <selection activeCell="A4" sqref="A4:A75"/>
    </sheetView>
  </sheetViews>
  <sheetFormatPr baseColWidth="10" defaultRowHeight="15" x14ac:dyDescent="0.25"/>
  <cols>
    <col min="1" max="1" width="41.28515625" bestFit="1" customWidth="1"/>
    <col min="2" max="2" width="22.5703125" bestFit="1" customWidth="1"/>
    <col min="3" max="3" width="23.5703125" bestFit="1" customWidth="1"/>
  </cols>
  <sheetData>
    <row r="1" spans="1:9" ht="21" x14ac:dyDescent="0.35">
      <c r="A1" s="18" t="s">
        <v>296</v>
      </c>
      <c r="B1" s="19" t="s">
        <v>297</v>
      </c>
      <c r="C1" s="19" t="s">
        <v>298</v>
      </c>
      <c r="D1" s="93" t="s">
        <v>338</v>
      </c>
      <c r="E1" s="93" t="s">
        <v>339</v>
      </c>
    </row>
    <row r="2" spans="1:9" ht="15" customHeight="1" x14ac:dyDescent="0.25">
      <c r="A2" s="69"/>
      <c r="B2" s="69" t="s">
        <v>304</v>
      </c>
      <c r="C2" s="69"/>
      <c r="D2" s="93"/>
      <c r="E2" s="93"/>
      <c r="H2" s="93" t="s">
        <v>340</v>
      </c>
      <c r="I2" s="93"/>
    </row>
    <row r="3" spans="1:9" x14ac:dyDescent="0.25">
      <c r="A3" s="69" t="s">
        <v>293</v>
      </c>
      <c r="B3" s="69" t="s">
        <v>305</v>
      </c>
      <c r="C3" s="69" t="s">
        <v>307</v>
      </c>
      <c r="D3" s="60"/>
      <c r="E3" s="60"/>
      <c r="H3" s="64" t="s">
        <v>341</v>
      </c>
      <c r="I3" s="63">
        <v>72</v>
      </c>
    </row>
    <row r="4" spans="1:9" x14ac:dyDescent="0.25">
      <c r="A4" s="56" t="s">
        <v>209</v>
      </c>
      <c r="B4" s="71">
        <v>22</v>
      </c>
      <c r="C4" s="72">
        <f>B4/$B$76</f>
        <v>4.9217002237136466E-2</v>
      </c>
      <c r="D4" s="61">
        <f>-C4*LN(C4)</f>
        <v>0.14821779666133236</v>
      </c>
      <c r="E4" s="62">
        <f>(B4*(B4-1))/((SUM($B$4:$B$75))*((SUM($B$4:$B$75))-1))</f>
        <v>2.3173924820176365E-3</v>
      </c>
      <c r="H4" s="64" t="s">
        <v>342</v>
      </c>
      <c r="I4" s="63">
        <v>447</v>
      </c>
    </row>
    <row r="5" spans="1:9" x14ac:dyDescent="0.25">
      <c r="A5" s="57" t="s">
        <v>207</v>
      </c>
      <c r="B5" s="70">
        <v>32</v>
      </c>
      <c r="C5" s="72">
        <f t="shared" ref="C5:C68" si="0">B5/$B$76</f>
        <v>7.1588366890380312E-2</v>
      </c>
      <c r="D5" s="61">
        <f t="shared" ref="D5:D68" si="1">-C5*LN(C5)</f>
        <v>0.18876583028644955</v>
      </c>
      <c r="E5" s="62">
        <f t="shared" ref="E5:E68" si="2">(B5*(B5-1))/((SUM($B$4:$B$75))*((SUM($B$4:$B$75))-1))</f>
        <v>4.975873034981591E-3</v>
      </c>
      <c r="H5" s="64" t="s">
        <v>343</v>
      </c>
      <c r="I5" s="65">
        <f>I3/I4</f>
        <v>0.16107382550335569</v>
      </c>
    </row>
    <row r="6" spans="1:9" x14ac:dyDescent="0.25">
      <c r="A6" s="56" t="s">
        <v>273</v>
      </c>
      <c r="B6" s="71">
        <v>1</v>
      </c>
      <c r="C6" s="72">
        <f t="shared" si="0"/>
        <v>2.2371364653243847E-3</v>
      </c>
      <c r="D6" s="61">
        <f t="shared" si="1"/>
        <v>1.3652256363788745E-2</v>
      </c>
      <c r="E6" s="62">
        <f t="shared" si="2"/>
        <v>0</v>
      </c>
      <c r="H6" s="66" t="s">
        <v>344</v>
      </c>
      <c r="I6" s="67">
        <f>(I3-1)/(LN(I4))</f>
        <v>11.634464282353346</v>
      </c>
    </row>
    <row r="7" spans="1:9" x14ac:dyDescent="0.25">
      <c r="A7" s="57" t="s">
        <v>193</v>
      </c>
      <c r="B7" s="70">
        <v>5</v>
      </c>
      <c r="C7" s="72">
        <f t="shared" si="0"/>
        <v>1.1185682326621925E-2</v>
      </c>
      <c r="D7" s="61">
        <f t="shared" si="1"/>
        <v>5.0258620606034331E-2</v>
      </c>
      <c r="E7" s="62">
        <f t="shared" si="2"/>
        <v>1.0032002086656434E-4</v>
      </c>
      <c r="H7" s="94" t="s">
        <v>345</v>
      </c>
      <c r="I7" s="94"/>
    </row>
    <row r="8" spans="1:9" x14ac:dyDescent="0.25">
      <c r="A8" s="56" t="s">
        <v>194</v>
      </c>
      <c r="B8" s="71">
        <v>17</v>
      </c>
      <c r="C8" s="72">
        <f t="shared" si="0"/>
        <v>3.803131991051454E-2</v>
      </c>
      <c r="D8" s="61">
        <f t="shared" si="1"/>
        <v>0.12433751512186798</v>
      </c>
      <c r="E8" s="62">
        <f t="shared" si="2"/>
        <v>1.3643522837852751E-3</v>
      </c>
      <c r="H8" s="66" t="s">
        <v>346</v>
      </c>
      <c r="I8" s="67">
        <f>+SUM(D4:D75)</f>
        <v>3.6130614398710605</v>
      </c>
    </row>
    <row r="9" spans="1:9" x14ac:dyDescent="0.25">
      <c r="A9" s="57" t="s">
        <v>195</v>
      </c>
      <c r="B9" s="70">
        <v>1</v>
      </c>
      <c r="C9" s="72">
        <f t="shared" si="0"/>
        <v>2.2371364653243847E-3</v>
      </c>
      <c r="D9" s="61">
        <f t="shared" si="1"/>
        <v>1.3652256363788745E-2</v>
      </c>
      <c r="E9" s="62">
        <f t="shared" si="2"/>
        <v>0</v>
      </c>
      <c r="H9" s="66" t="s">
        <v>347</v>
      </c>
      <c r="I9" s="67">
        <f>+SUM(E4:E75)</f>
        <v>4.159268065127758E-2</v>
      </c>
    </row>
    <row r="10" spans="1:9" x14ac:dyDescent="0.25">
      <c r="A10" s="56" t="s">
        <v>196</v>
      </c>
      <c r="B10" s="71">
        <v>1</v>
      </c>
      <c r="C10" s="72">
        <f t="shared" si="0"/>
        <v>2.2371364653243847E-3</v>
      </c>
      <c r="D10" s="61">
        <f t="shared" si="1"/>
        <v>1.3652256363788745E-2</v>
      </c>
      <c r="E10" s="62">
        <f t="shared" si="2"/>
        <v>0</v>
      </c>
      <c r="H10" s="42"/>
      <c r="I10" s="28"/>
    </row>
    <row r="11" spans="1:9" x14ac:dyDescent="0.25">
      <c r="A11" s="57" t="s">
        <v>197</v>
      </c>
      <c r="B11" s="70">
        <v>14</v>
      </c>
      <c r="C11" s="72">
        <f t="shared" si="0"/>
        <v>3.1319910514541388E-2</v>
      </c>
      <c r="D11" s="61">
        <f t="shared" si="1"/>
        <v>0.10847654968674798</v>
      </c>
      <c r="E11" s="62">
        <f t="shared" si="2"/>
        <v>9.1291218988573549E-4</v>
      </c>
    </row>
    <row r="12" spans="1:9" x14ac:dyDescent="0.25">
      <c r="A12" s="56" t="s">
        <v>198</v>
      </c>
      <c r="B12" s="71">
        <v>10</v>
      </c>
      <c r="C12" s="72">
        <f t="shared" si="0"/>
        <v>2.2371364653243849E-2</v>
      </c>
      <c r="D12" s="61">
        <f t="shared" si="1"/>
        <v>8.5010592877394264E-2</v>
      </c>
      <c r="E12" s="62">
        <f t="shared" si="2"/>
        <v>4.5144009389953951E-4</v>
      </c>
    </row>
    <row r="13" spans="1:9" x14ac:dyDescent="0.25">
      <c r="A13" s="57" t="s">
        <v>199</v>
      </c>
      <c r="B13" s="70">
        <v>1</v>
      </c>
      <c r="C13" s="72">
        <f t="shared" si="0"/>
        <v>2.2371364653243847E-3</v>
      </c>
      <c r="D13" s="61">
        <f t="shared" si="1"/>
        <v>1.3652256363788745E-2</v>
      </c>
      <c r="E13" s="62">
        <f t="shared" si="2"/>
        <v>0</v>
      </c>
    </row>
    <row r="14" spans="1:9" x14ac:dyDescent="0.25">
      <c r="A14" s="56" t="s">
        <v>200</v>
      </c>
      <c r="B14" s="71">
        <v>14</v>
      </c>
      <c r="C14" s="72">
        <f t="shared" si="0"/>
        <v>3.1319910514541388E-2</v>
      </c>
      <c r="D14" s="61">
        <f t="shared" si="1"/>
        <v>0.10847654968674798</v>
      </c>
      <c r="E14" s="62">
        <f t="shared" si="2"/>
        <v>9.1291218988573549E-4</v>
      </c>
    </row>
    <row r="15" spans="1:9" x14ac:dyDescent="0.25">
      <c r="A15" s="57" t="s">
        <v>201</v>
      </c>
      <c r="B15" s="70">
        <v>4</v>
      </c>
      <c r="C15" s="72">
        <f t="shared" si="0"/>
        <v>8.948545861297539E-3</v>
      </c>
      <c r="D15" s="61">
        <f t="shared" si="1"/>
        <v>4.2203706787415467E-2</v>
      </c>
      <c r="E15" s="62">
        <f t="shared" si="2"/>
        <v>6.0192012519938607E-5</v>
      </c>
    </row>
    <row r="16" spans="1:9" x14ac:dyDescent="0.25">
      <c r="A16" s="56" t="s">
        <v>203</v>
      </c>
      <c r="B16" s="71">
        <v>1</v>
      </c>
      <c r="C16" s="72">
        <f t="shared" si="0"/>
        <v>2.2371364653243847E-3</v>
      </c>
      <c r="D16" s="61">
        <f t="shared" si="1"/>
        <v>1.3652256363788745E-2</v>
      </c>
      <c r="E16" s="62">
        <f t="shared" si="2"/>
        <v>0</v>
      </c>
      <c r="G16" s="34"/>
    </row>
    <row r="17" spans="1:5" x14ac:dyDescent="0.25">
      <c r="A17" s="57" t="s">
        <v>204</v>
      </c>
      <c r="B17" s="70">
        <v>1</v>
      </c>
      <c r="C17" s="72">
        <f t="shared" si="0"/>
        <v>2.2371364653243847E-3</v>
      </c>
      <c r="D17" s="61">
        <f t="shared" si="1"/>
        <v>1.3652256363788745E-2</v>
      </c>
      <c r="E17" s="62">
        <f t="shared" si="2"/>
        <v>0</v>
      </c>
    </row>
    <row r="18" spans="1:5" x14ac:dyDescent="0.25">
      <c r="A18" s="56" t="s">
        <v>205</v>
      </c>
      <c r="B18" s="71">
        <v>2</v>
      </c>
      <c r="C18" s="72">
        <f t="shared" si="0"/>
        <v>4.4742729306487695E-3</v>
      </c>
      <c r="D18" s="61">
        <f t="shared" si="1"/>
        <v>2.4203183060642612E-2</v>
      </c>
      <c r="E18" s="62">
        <f t="shared" si="2"/>
        <v>1.0032002086656434E-5</v>
      </c>
    </row>
    <row r="19" spans="1:5" x14ac:dyDescent="0.25">
      <c r="A19" s="57" t="s">
        <v>206</v>
      </c>
      <c r="B19" s="70">
        <v>4</v>
      </c>
      <c r="C19" s="72">
        <f t="shared" si="0"/>
        <v>8.948545861297539E-3</v>
      </c>
      <c r="D19" s="61">
        <f t="shared" si="1"/>
        <v>4.2203706787415467E-2</v>
      </c>
      <c r="E19" s="62">
        <f t="shared" si="2"/>
        <v>6.0192012519938607E-5</v>
      </c>
    </row>
    <row r="20" spans="1:5" x14ac:dyDescent="0.25">
      <c r="A20" s="56" t="s">
        <v>292</v>
      </c>
      <c r="B20" s="71">
        <v>16</v>
      </c>
      <c r="C20" s="72">
        <f t="shared" si="0"/>
        <v>3.5794183445190156E-2</v>
      </c>
      <c r="D20" s="61">
        <f t="shared" si="1"/>
        <v>0.11919355247870381</v>
      </c>
      <c r="E20" s="62">
        <f t="shared" si="2"/>
        <v>1.2038402503987721E-3</v>
      </c>
    </row>
    <row r="21" spans="1:5" x14ac:dyDescent="0.25">
      <c r="A21" s="57" t="s">
        <v>208</v>
      </c>
      <c r="B21" s="70">
        <v>11</v>
      </c>
      <c r="C21" s="72">
        <f t="shared" si="0"/>
        <v>2.4608501118568233E-2</v>
      </c>
      <c r="D21" s="61">
        <f t="shared" si="1"/>
        <v>9.1166211498808006E-2</v>
      </c>
      <c r="E21" s="62">
        <f t="shared" si="2"/>
        <v>5.5176011476610384E-4</v>
      </c>
    </row>
    <row r="22" spans="1:5" x14ac:dyDescent="0.25">
      <c r="A22" s="56" t="s">
        <v>210</v>
      </c>
      <c r="B22" s="71">
        <v>2</v>
      </c>
      <c r="C22" s="72">
        <f t="shared" si="0"/>
        <v>4.4742729306487695E-3</v>
      </c>
      <c r="D22" s="61">
        <f t="shared" si="1"/>
        <v>2.4203183060642612E-2</v>
      </c>
      <c r="E22" s="62">
        <f t="shared" si="2"/>
        <v>1.0032002086656434E-5</v>
      </c>
    </row>
    <row r="23" spans="1:5" x14ac:dyDescent="0.25">
      <c r="A23" s="57" t="s">
        <v>272</v>
      </c>
      <c r="B23" s="70">
        <v>7</v>
      </c>
      <c r="C23" s="72">
        <f t="shared" si="0"/>
        <v>1.5659955257270694E-2</v>
      </c>
      <c r="D23" s="61">
        <f t="shared" si="1"/>
        <v>6.5092928677646059E-2</v>
      </c>
      <c r="E23" s="62">
        <f t="shared" si="2"/>
        <v>2.1067204381978511E-4</v>
      </c>
    </row>
    <row r="24" spans="1:5" x14ac:dyDescent="0.25">
      <c r="A24" s="56" t="s">
        <v>274</v>
      </c>
      <c r="B24" s="71">
        <v>1</v>
      </c>
      <c r="C24" s="72">
        <f t="shared" si="0"/>
        <v>2.2371364653243847E-3</v>
      </c>
      <c r="D24" s="61">
        <f t="shared" si="1"/>
        <v>1.3652256363788745E-2</v>
      </c>
      <c r="E24" s="62">
        <f t="shared" si="2"/>
        <v>0</v>
      </c>
    </row>
    <row r="25" spans="1:5" x14ac:dyDescent="0.25">
      <c r="A25" s="57" t="s">
        <v>275</v>
      </c>
      <c r="B25" s="70">
        <v>1</v>
      </c>
      <c r="C25" s="72">
        <f t="shared" si="0"/>
        <v>2.2371364653243847E-3</v>
      </c>
      <c r="D25" s="61">
        <f t="shared" si="1"/>
        <v>1.3652256363788745E-2</v>
      </c>
      <c r="E25" s="62">
        <f t="shared" si="2"/>
        <v>0</v>
      </c>
    </row>
    <row r="26" spans="1:5" x14ac:dyDescent="0.25">
      <c r="A26" s="56" t="s">
        <v>282</v>
      </c>
      <c r="B26" s="71">
        <v>5</v>
      </c>
      <c r="C26" s="72">
        <f t="shared" si="0"/>
        <v>1.1185682326621925E-2</v>
      </c>
      <c r="D26" s="61">
        <f t="shared" si="1"/>
        <v>5.0258620606034331E-2</v>
      </c>
      <c r="E26" s="62">
        <f t="shared" si="2"/>
        <v>1.0032002086656434E-4</v>
      </c>
    </row>
    <row r="27" spans="1:5" x14ac:dyDescent="0.25">
      <c r="A27" s="57" t="s">
        <v>319</v>
      </c>
      <c r="B27" s="70">
        <v>1</v>
      </c>
      <c r="C27" s="72">
        <f t="shared" si="0"/>
        <v>2.2371364653243847E-3</v>
      </c>
      <c r="D27" s="61">
        <f t="shared" si="1"/>
        <v>1.3652256363788745E-2</v>
      </c>
      <c r="E27" s="62">
        <f t="shared" si="2"/>
        <v>0</v>
      </c>
    </row>
    <row r="28" spans="1:5" x14ac:dyDescent="0.25">
      <c r="A28" s="56" t="s">
        <v>327</v>
      </c>
      <c r="B28" s="71">
        <v>58</v>
      </c>
      <c r="C28" s="72">
        <f t="shared" si="0"/>
        <v>0.12975391498881431</v>
      </c>
      <c r="D28" s="61">
        <f t="shared" si="1"/>
        <v>0.26497249189238181</v>
      </c>
      <c r="E28" s="62">
        <f t="shared" si="2"/>
        <v>1.6582899449243085E-2</v>
      </c>
    </row>
    <row r="29" spans="1:5" x14ac:dyDescent="0.25">
      <c r="A29" s="57" t="s">
        <v>331</v>
      </c>
      <c r="B29" s="70">
        <v>2</v>
      </c>
      <c r="C29" s="72">
        <f t="shared" si="0"/>
        <v>4.4742729306487695E-3</v>
      </c>
      <c r="D29" s="61">
        <f t="shared" si="1"/>
        <v>2.4203183060642612E-2</v>
      </c>
      <c r="E29" s="62">
        <f t="shared" si="2"/>
        <v>1.0032002086656434E-5</v>
      </c>
    </row>
    <row r="30" spans="1:5" x14ac:dyDescent="0.25">
      <c r="A30" s="56" t="s">
        <v>329</v>
      </c>
      <c r="B30" s="71">
        <v>1</v>
      </c>
      <c r="C30" s="72">
        <f t="shared" si="0"/>
        <v>2.2371364653243847E-3</v>
      </c>
      <c r="D30" s="61">
        <f t="shared" si="1"/>
        <v>1.3652256363788745E-2</v>
      </c>
      <c r="E30" s="62">
        <f t="shared" si="2"/>
        <v>0</v>
      </c>
    </row>
    <row r="31" spans="1:5" x14ac:dyDescent="0.25">
      <c r="A31" s="57" t="s">
        <v>328</v>
      </c>
      <c r="B31" s="70">
        <v>32</v>
      </c>
      <c r="C31" s="72">
        <f t="shared" si="0"/>
        <v>7.1588366890380312E-2</v>
      </c>
      <c r="D31" s="61">
        <f t="shared" si="1"/>
        <v>0.18876583028644955</v>
      </c>
      <c r="E31" s="62">
        <f t="shared" si="2"/>
        <v>4.975873034981591E-3</v>
      </c>
    </row>
    <row r="32" spans="1:5" x14ac:dyDescent="0.25">
      <c r="A32" s="56" t="s">
        <v>211</v>
      </c>
      <c r="B32" s="71">
        <v>10</v>
      </c>
      <c r="C32" s="72">
        <f t="shared" si="0"/>
        <v>2.2371364653243849E-2</v>
      </c>
      <c r="D32" s="61">
        <f t="shared" si="1"/>
        <v>8.5010592877394264E-2</v>
      </c>
      <c r="E32" s="62">
        <f t="shared" si="2"/>
        <v>4.5144009389953951E-4</v>
      </c>
    </row>
    <row r="33" spans="1:5" x14ac:dyDescent="0.25">
      <c r="A33" s="57" t="s">
        <v>212</v>
      </c>
      <c r="B33" s="70">
        <v>2</v>
      </c>
      <c r="C33" s="72">
        <f t="shared" si="0"/>
        <v>4.4742729306487695E-3</v>
      </c>
      <c r="D33" s="61">
        <f t="shared" si="1"/>
        <v>2.4203183060642612E-2</v>
      </c>
      <c r="E33" s="62">
        <f t="shared" si="2"/>
        <v>1.0032002086656434E-5</v>
      </c>
    </row>
    <row r="34" spans="1:5" x14ac:dyDescent="0.25">
      <c r="A34" s="56" t="s">
        <v>213</v>
      </c>
      <c r="B34" s="71">
        <v>8</v>
      </c>
      <c r="C34" s="72">
        <f t="shared" si="0"/>
        <v>1.7897091722595078E-2</v>
      </c>
      <c r="D34" s="61">
        <f t="shared" si="1"/>
        <v>7.2002094907091418E-2</v>
      </c>
      <c r="E34" s="62">
        <f t="shared" si="2"/>
        <v>2.8089605842638015E-4</v>
      </c>
    </row>
    <row r="35" spans="1:5" x14ac:dyDescent="0.25">
      <c r="A35" s="57" t="s">
        <v>214</v>
      </c>
      <c r="B35" s="70">
        <v>24</v>
      </c>
      <c r="C35" s="72">
        <f t="shared" si="0"/>
        <v>5.3691275167785234E-2</v>
      </c>
      <c r="D35" s="61">
        <f t="shared" si="1"/>
        <v>0.15702039002768448</v>
      </c>
      <c r="E35" s="62">
        <f t="shared" si="2"/>
        <v>2.7688325759171756E-3</v>
      </c>
    </row>
    <row r="36" spans="1:5" x14ac:dyDescent="0.25">
      <c r="A36" s="56" t="s">
        <v>215</v>
      </c>
      <c r="B36" s="71">
        <v>5</v>
      </c>
      <c r="C36" s="72">
        <f t="shared" si="0"/>
        <v>1.1185682326621925E-2</v>
      </c>
      <c r="D36" s="61">
        <f t="shared" si="1"/>
        <v>5.0258620606034331E-2</v>
      </c>
      <c r="E36" s="62">
        <f t="shared" si="2"/>
        <v>1.0032002086656434E-4</v>
      </c>
    </row>
    <row r="37" spans="1:5" x14ac:dyDescent="0.25">
      <c r="A37" s="57" t="s">
        <v>216</v>
      </c>
      <c r="B37" s="70">
        <v>10</v>
      </c>
      <c r="C37" s="72">
        <f t="shared" si="0"/>
        <v>2.2371364653243849E-2</v>
      </c>
      <c r="D37" s="61">
        <f t="shared" si="1"/>
        <v>8.5010592877394264E-2</v>
      </c>
      <c r="E37" s="62">
        <f t="shared" si="2"/>
        <v>4.5144009389953951E-4</v>
      </c>
    </row>
    <row r="38" spans="1:5" x14ac:dyDescent="0.25">
      <c r="A38" s="56" t="s">
        <v>217</v>
      </c>
      <c r="B38" s="71">
        <v>7</v>
      </c>
      <c r="C38" s="72">
        <f t="shared" si="0"/>
        <v>1.5659955257270694E-2</v>
      </c>
      <c r="D38" s="61">
        <f t="shared" si="1"/>
        <v>6.5092928677646059E-2</v>
      </c>
      <c r="E38" s="62">
        <f t="shared" si="2"/>
        <v>2.1067204381978511E-4</v>
      </c>
    </row>
    <row r="39" spans="1:5" x14ac:dyDescent="0.25">
      <c r="A39" s="57" t="s">
        <v>218</v>
      </c>
      <c r="B39" s="70">
        <v>1</v>
      </c>
      <c r="C39" s="72">
        <f t="shared" si="0"/>
        <v>2.2371364653243847E-3</v>
      </c>
      <c r="D39" s="61">
        <f t="shared" si="1"/>
        <v>1.3652256363788745E-2</v>
      </c>
      <c r="E39" s="62">
        <f t="shared" si="2"/>
        <v>0</v>
      </c>
    </row>
    <row r="40" spans="1:5" x14ac:dyDescent="0.25">
      <c r="A40" s="56" t="s">
        <v>219</v>
      </c>
      <c r="B40" s="71">
        <v>1</v>
      </c>
      <c r="C40" s="72">
        <f t="shared" si="0"/>
        <v>2.2371364653243847E-3</v>
      </c>
      <c r="D40" s="61">
        <f t="shared" si="1"/>
        <v>1.3652256363788745E-2</v>
      </c>
      <c r="E40" s="62">
        <f t="shared" si="2"/>
        <v>0</v>
      </c>
    </row>
    <row r="41" spans="1:5" x14ac:dyDescent="0.25">
      <c r="A41" s="57" t="s">
        <v>220</v>
      </c>
      <c r="B41" s="70">
        <v>4</v>
      </c>
      <c r="C41" s="72">
        <f t="shared" si="0"/>
        <v>8.948545861297539E-3</v>
      </c>
      <c r="D41" s="61">
        <f t="shared" si="1"/>
        <v>4.2203706787415467E-2</v>
      </c>
      <c r="E41" s="62">
        <f t="shared" si="2"/>
        <v>6.0192012519938607E-5</v>
      </c>
    </row>
    <row r="42" spans="1:5" x14ac:dyDescent="0.25">
      <c r="A42" s="56" t="s">
        <v>221</v>
      </c>
      <c r="B42" s="71">
        <v>1</v>
      </c>
      <c r="C42" s="72">
        <f t="shared" si="0"/>
        <v>2.2371364653243847E-3</v>
      </c>
      <c r="D42" s="61">
        <f t="shared" si="1"/>
        <v>1.3652256363788745E-2</v>
      </c>
      <c r="E42" s="62">
        <f t="shared" si="2"/>
        <v>0</v>
      </c>
    </row>
    <row r="43" spans="1:5" x14ac:dyDescent="0.25">
      <c r="A43" s="57" t="s">
        <v>222</v>
      </c>
      <c r="B43" s="70">
        <v>5</v>
      </c>
      <c r="C43" s="72">
        <f t="shared" si="0"/>
        <v>1.1185682326621925E-2</v>
      </c>
      <c r="D43" s="61">
        <f t="shared" si="1"/>
        <v>5.0258620606034331E-2</v>
      </c>
      <c r="E43" s="62">
        <f t="shared" si="2"/>
        <v>1.0032002086656434E-4</v>
      </c>
    </row>
    <row r="44" spans="1:5" x14ac:dyDescent="0.25">
      <c r="A44" s="56" t="s">
        <v>223</v>
      </c>
      <c r="B44" s="71">
        <v>2</v>
      </c>
      <c r="C44" s="72">
        <f t="shared" si="0"/>
        <v>4.4742729306487695E-3</v>
      </c>
      <c r="D44" s="61">
        <f t="shared" si="1"/>
        <v>2.4203183060642612E-2</v>
      </c>
      <c r="E44" s="62">
        <f t="shared" si="2"/>
        <v>1.0032002086656434E-5</v>
      </c>
    </row>
    <row r="45" spans="1:5" x14ac:dyDescent="0.25">
      <c r="A45" s="57" t="s">
        <v>224</v>
      </c>
      <c r="B45" s="70">
        <v>6</v>
      </c>
      <c r="C45" s="72">
        <f t="shared" si="0"/>
        <v>1.3422818791946308E-2</v>
      </c>
      <c r="D45" s="61">
        <f t="shared" si="1"/>
        <v>5.7863075508530384E-2</v>
      </c>
      <c r="E45" s="62">
        <f t="shared" si="2"/>
        <v>1.5048003129984651E-4</v>
      </c>
    </row>
    <row r="46" spans="1:5" x14ac:dyDescent="0.25">
      <c r="A46" s="56" t="s">
        <v>225</v>
      </c>
      <c r="B46" s="71">
        <v>2</v>
      </c>
      <c r="C46" s="72">
        <f t="shared" si="0"/>
        <v>4.4742729306487695E-3</v>
      </c>
      <c r="D46" s="61">
        <f t="shared" si="1"/>
        <v>2.4203183060642612E-2</v>
      </c>
      <c r="E46" s="62">
        <f t="shared" si="2"/>
        <v>1.0032002086656434E-5</v>
      </c>
    </row>
    <row r="47" spans="1:5" x14ac:dyDescent="0.25">
      <c r="A47" s="57" t="s">
        <v>226</v>
      </c>
      <c r="B47" s="70">
        <v>2</v>
      </c>
      <c r="C47" s="72">
        <f t="shared" si="0"/>
        <v>4.4742729306487695E-3</v>
      </c>
      <c r="D47" s="61">
        <f t="shared" si="1"/>
        <v>2.4203183060642612E-2</v>
      </c>
      <c r="E47" s="62">
        <f t="shared" si="2"/>
        <v>1.0032002086656434E-5</v>
      </c>
    </row>
    <row r="48" spans="1:5" x14ac:dyDescent="0.25">
      <c r="A48" s="56" t="s">
        <v>227</v>
      </c>
      <c r="B48" s="71">
        <v>8</v>
      </c>
      <c r="C48" s="72">
        <f t="shared" si="0"/>
        <v>1.7897091722595078E-2</v>
      </c>
      <c r="D48" s="61">
        <f t="shared" si="1"/>
        <v>7.2002094907091418E-2</v>
      </c>
      <c r="E48" s="62">
        <f t="shared" si="2"/>
        <v>2.8089605842638015E-4</v>
      </c>
    </row>
    <row r="49" spans="1:5" x14ac:dyDescent="0.25">
      <c r="A49" s="57" t="s">
        <v>228</v>
      </c>
      <c r="B49" s="70">
        <v>2</v>
      </c>
      <c r="C49" s="72">
        <f t="shared" si="0"/>
        <v>4.4742729306487695E-3</v>
      </c>
      <c r="D49" s="61">
        <f t="shared" si="1"/>
        <v>2.4203183060642612E-2</v>
      </c>
      <c r="E49" s="62">
        <f t="shared" si="2"/>
        <v>1.0032002086656434E-5</v>
      </c>
    </row>
    <row r="50" spans="1:5" x14ac:dyDescent="0.25">
      <c r="A50" s="56" t="s">
        <v>229</v>
      </c>
      <c r="B50" s="71">
        <v>1</v>
      </c>
      <c r="C50" s="72">
        <f t="shared" si="0"/>
        <v>2.2371364653243847E-3</v>
      </c>
      <c r="D50" s="61">
        <f t="shared" si="1"/>
        <v>1.3652256363788745E-2</v>
      </c>
      <c r="E50" s="62">
        <f t="shared" si="2"/>
        <v>0</v>
      </c>
    </row>
    <row r="51" spans="1:5" x14ac:dyDescent="0.25">
      <c r="A51" s="57" t="s">
        <v>230</v>
      </c>
      <c r="B51" s="70">
        <v>2</v>
      </c>
      <c r="C51" s="72">
        <f t="shared" si="0"/>
        <v>4.4742729306487695E-3</v>
      </c>
      <c r="D51" s="61">
        <f t="shared" si="1"/>
        <v>2.4203183060642612E-2</v>
      </c>
      <c r="E51" s="62">
        <f t="shared" si="2"/>
        <v>1.0032002086656434E-5</v>
      </c>
    </row>
    <row r="52" spans="1:5" x14ac:dyDescent="0.25">
      <c r="A52" s="56" t="s">
        <v>231</v>
      </c>
      <c r="B52" s="71">
        <v>2</v>
      </c>
      <c r="C52" s="72">
        <f t="shared" si="0"/>
        <v>4.4742729306487695E-3</v>
      </c>
      <c r="D52" s="61">
        <f t="shared" si="1"/>
        <v>2.4203183060642612E-2</v>
      </c>
      <c r="E52" s="62">
        <f t="shared" si="2"/>
        <v>1.0032002086656434E-5</v>
      </c>
    </row>
    <row r="53" spans="1:5" x14ac:dyDescent="0.25">
      <c r="A53" s="57" t="s">
        <v>232</v>
      </c>
      <c r="B53" s="70">
        <v>1</v>
      </c>
      <c r="C53" s="72">
        <f t="shared" si="0"/>
        <v>2.2371364653243847E-3</v>
      </c>
      <c r="D53" s="61">
        <f t="shared" si="1"/>
        <v>1.3652256363788745E-2</v>
      </c>
      <c r="E53" s="62">
        <f t="shared" si="2"/>
        <v>0</v>
      </c>
    </row>
    <row r="54" spans="1:5" x14ac:dyDescent="0.25">
      <c r="A54" s="56" t="s">
        <v>233</v>
      </c>
      <c r="B54" s="71">
        <v>3</v>
      </c>
      <c r="C54" s="72">
        <f t="shared" si="0"/>
        <v>6.7114093959731542E-3</v>
      </c>
      <c r="D54" s="61">
        <f t="shared" si="1"/>
        <v>3.3583532254667509E-2</v>
      </c>
      <c r="E54" s="62">
        <f t="shared" si="2"/>
        <v>3.0096006259969303E-5</v>
      </c>
    </row>
    <row r="55" spans="1:5" x14ac:dyDescent="0.25">
      <c r="A55" s="57" t="s">
        <v>234</v>
      </c>
      <c r="B55" s="70">
        <v>8</v>
      </c>
      <c r="C55" s="72">
        <f t="shared" si="0"/>
        <v>1.7897091722595078E-2</v>
      </c>
      <c r="D55" s="61">
        <f t="shared" si="1"/>
        <v>7.2002094907091418E-2</v>
      </c>
      <c r="E55" s="62">
        <f t="shared" si="2"/>
        <v>2.8089605842638015E-4</v>
      </c>
    </row>
    <row r="56" spans="1:5" x14ac:dyDescent="0.25">
      <c r="A56" s="56" t="s">
        <v>235</v>
      </c>
      <c r="B56" s="71">
        <v>2</v>
      </c>
      <c r="C56" s="72">
        <f t="shared" si="0"/>
        <v>4.4742729306487695E-3</v>
      </c>
      <c r="D56" s="61">
        <f t="shared" si="1"/>
        <v>2.4203183060642612E-2</v>
      </c>
      <c r="E56" s="62">
        <f t="shared" si="2"/>
        <v>1.0032002086656434E-5</v>
      </c>
    </row>
    <row r="57" spans="1:5" x14ac:dyDescent="0.25">
      <c r="A57" s="57" t="s">
        <v>236</v>
      </c>
      <c r="B57" s="70">
        <v>9</v>
      </c>
      <c r="C57" s="72">
        <f t="shared" si="0"/>
        <v>2.0134228187919462E-2</v>
      </c>
      <c r="D57" s="61">
        <f t="shared" si="1"/>
        <v>7.8630886253906365E-2</v>
      </c>
      <c r="E57" s="62">
        <f t="shared" si="2"/>
        <v>3.611520751196316E-4</v>
      </c>
    </row>
    <row r="58" spans="1:5" x14ac:dyDescent="0.25">
      <c r="A58" s="56" t="s">
        <v>237</v>
      </c>
      <c r="B58" s="71">
        <v>1</v>
      </c>
      <c r="C58" s="72">
        <f t="shared" si="0"/>
        <v>2.2371364653243847E-3</v>
      </c>
      <c r="D58" s="61">
        <f t="shared" si="1"/>
        <v>1.3652256363788745E-2</v>
      </c>
      <c r="E58" s="62">
        <f t="shared" si="2"/>
        <v>0</v>
      </c>
    </row>
    <row r="59" spans="1:5" x14ac:dyDescent="0.25">
      <c r="A59" s="57" t="s">
        <v>238</v>
      </c>
      <c r="B59" s="70">
        <v>1</v>
      </c>
      <c r="C59" s="72">
        <f t="shared" si="0"/>
        <v>2.2371364653243847E-3</v>
      </c>
      <c r="D59" s="61">
        <f t="shared" si="1"/>
        <v>1.3652256363788745E-2</v>
      </c>
      <c r="E59" s="62">
        <f t="shared" si="2"/>
        <v>0</v>
      </c>
    </row>
    <row r="60" spans="1:5" x14ac:dyDescent="0.25">
      <c r="A60" s="56" t="s">
        <v>239</v>
      </c>
      <c r="B60" s="71">
        <v>7</v>
      </c>
      <c r="C60" s="72">
        <f t="shared" si="0"/>
        <v>1.5659955257270694E-2</v>
      </c>
      <c r="D60" s="61">
        <f t="shared" si="1"/>
        <v>6.5092928677646059E-2</v>
      </c>
      <c r="E60" s="62">
        <f t="shared" si="2"/>
        <v>2.1067204381978511E-4</v>
      </c>
    </row>
    <row r="61" spans="1:5" x14ac:dyDescent="0.25">
      <c r="A61" s="57" t="s">
        <v>240</v>
      </c>
      <c r="B61" s="70">
        <v>1</v>
      </c>
      <c r="C61" s="72">
        <f t="shared" si="0"/>
        <v>2.2371364653243847E-3</v>
      </c>
      <c r="D61" s="61">
        <f t="shared" si="1"/>
        <v>1.3652256363788745E-2</v>
      </c>
      <c r="E61" s="62">
        <f t="shared" si="2"/>
        <v>0</v>
      </c>
    </row>
    <row r="62" spans="1:5" x14ac:dyDescent="0.25">
      <c r="A62" s="56" t="s">
        <v>241</v>
      </c>
      <c r="B62" s="71">
        <v>2</v>
      </c>
      <c r="C62" s="72">
        <f t="shared" si="0"/>
        <v>4.4742729306487695E-3</v>
      </c>
      <c r="D62" s="61">
        <f t="shared" si="1"/>
        <v>2.4203183060642612E-2</v>
      </c>
      <c r="E62" s="62">
        <f t="shared" si="2"/>
        <v>1.0032002086656434E-5</v>
      </c>
    </row>
    <row r="63" spans="1:5" x14ac:dyDescent="0.25">
      <c r="A63" s="57" t="s">
        <v>242</v>
      </c>
      <c r="B63" s="70">
        <v>2</v>
      </c>
      <c r="C63" s="72">
        <f t="shared" si="0"/>
        <v>4.4742729306487695E-3</v>
      </c>
      <c r="D63" s="61">
        <f t="shared" si="1"/>
        <v>2.4203183060642612E-2</v>
      </c>
      <c r="E63" s="62">
        <f t="shared" si="2"/>
        <v>1.0032002086656434E-5</v>
      </c>
    </row>
    <row r="64" spans="1:5" x14ac:dyDescent="0.25">
      <c r="A64" s="56" t="s">
        <v>243</v>
      </c>
      <c r="B64" s="71">
        <v>1</v>
      </c>
      <c r="C64" s="72">
        <f t="shared" si="0"/>
        <v>2.2371364653243847E-3</v>
      </c>
      <c r="D64" s="61">
        <f t="shared" si="1"/>
        <v>1.3652256363788745E-2</v>
      </c>
      <c r="E64" s="62">
        <f t="shared" si="2"/>
        <v>0</v>
      </c>
    </row>
    <row r="65" spans="1:5" x14ac:dyDescent="0.25">
      <c r="A65" s="57" t="s">
        <v>244</v>
      </c>
      <c r="B65" s="70">
        <v>1</v>
      </c>
      <c r="C65" s="72">
        <f t="shared" si="0"/>
        <v>2.2371364653243847E-3</v>
      </c>
      <c r="D65" s="61">
        <f t="shared" si="1"/>
        <v>1.3652256363788745E-2</v>
      </c>
      <c r="E65" s="62">
        <f t="shared" si="2"/>
        <v>0</v>
      </c>
    </row>
    <row r="66" spans="1:5" x14ac:dyDescent="0.25">
      <c r="A66" s="56" t="s">
        <v>245</v>
      </c>
      <c r="B66" s="71">
        <v>5</v>
      </c>
      <c r="C66" s="72">
        <f t="shared" si="0"/>
        <v>1.1185682326621925E-2</v>
      </c>
      <c r="D66" s="61">
        <f t="shared" si="1"/>
        <v>5.0258620606034331E-2</v>
      </c>
      <c r="E66" s="62">
        <f t="shared" si="2"/>
        <v>1.0032002086656434E-4</v>
      </c>
    </row>
    <row r="67" spans="1:5" x14ac:dyDescent="0.25">
      <c r="A67" s="57" t="s">
        <v>246</v>
      </c>
      <c r="B67" s="70">
        <v>6</v>
      </c>
      <c r="C67" s="72">
        <f t="shared" si="0"/>
        <v>1.3422818791946308E-2</v>
      </c>
      <c r="D67" s="61">
        <f t="shared" si="1"/>
        <v>5.7863075508530384E-2</v>
      </c>
      <c r="E67" s="62">
        <f t="shared" si="2"/>
        <v>1.5048003129984651E-4</v>
      </c>
    </row>
    <row r="68" spans="1:5" x14ac:dyDescent="0.25">
      <c r="A68" s="56" t="s">
        <v>247</v>
      </c>
      <c r="B68" s="71">
        <v>2</v>
      </c>
      <c r="C68" s="72">
        <f t="shared" si="0"/>
        <v>4.4742729306487695E-3</v>
      </c>
      <c r="D68" s="61">
        <f t="shared" si="1"/>
        <v>2.4203183060642612E-2</v>
      </c>
      <c r="E68" s="62">
        <f t="shared" si="2"/>
        <v>1.0032002086656434E-5</v>
      </c>
    </row>
    <row r="69" spans="1:5" x14ac:dyDescent="0.25">
      <c r="A69" s="57" t="s">
        <v>248</v>
      </c>
      <c r="B69" s="70">
        <v>1</v>
      </c>
      <c r="C69" s="72">
        <f t="shared" ref="C69:C75" si="3">B69/$B$76</f>
        <v>2.2371364653243847E-3</v>
      </c>
      <c r="D69" s="61">
        <f t="shared" ref="D69:D75" si="4">-C69*LN(C69)</f>
        <v>1.3652256363788745E-2</v>
      </c>
      <c r="E69" s="62">
        <f t="shared" ref="E69:E75" si="5">(B69*(B69-1))/((SUM($B$4:$B$75))*((SUM($B$4:$B$75))-1))</f>
        <v>0</v>
      </c>
    </row>
    <row r="70" spans="1:5" x14ac:dyDescent="0.25">
      <c r="A70" s="56" t="s">
        <v>249</v>
      </c>
      <c r="B70" s="71">
        <v>1</v>
      </c>
      <c r="C70" s="72">
        <f t="shared" si="3"/>
        <v>2.2371364653243847E-3</v>
      </c>
      <c r="D70" s="61">
        <f t="shared" si="4"/>
        <v>1.3652256363788745E-2</v>
      </c>
      <c r="E70" s="62">
        <f t="shared" si="5"/>
        <v>0</v>
      </c>
    </row>
    <row r="71" spans="1:5" x14ac:dyDescent="0.25">
      <c r="A71" s="57" t="s">
        <v>250</v>
      </c>
      <c r="B71" s="70">
        <v>3</v>
      </c>
      <c r="C71" s="72">
        <f t="shared" si="3"/>
        <v>6.7114093959731542E-3</v>
      </c>
      <c r="D71" s="61">
        <f t="shared" si="4"/>
        <v>3.3583532254667509E-2</v>
      </c>
      <c r="E71" s="62">
        <f t="shared" si="5"/>
        <v>3.0096006259969303E-5</v>
      </c>
    </row>
    <row r="72" spans="1:5" x14ac:dyDescent="0.25">
      <c r="A72" s="56" t="s">
        <v>323</v>
      </c>
      <c r="B72" s="71">
        <v>1</v>
      </c>
      <c r="C72" s="72">
        <f t="shared" si="3"/>
        <v>2.2371364653243847E-3</v>
      </c>
      <c r="D72" s="61">
        <f t="shared" si="4"/>
        <v>1.3652256363788745E-2</v>
      </c>
      <c r="E72" s="62">
        <f t="shared" si="5"/>
        <v>0</v>
      </c>
    </row>
    <row r="73" spans="1:5" x14ac:dyDescent="0.25">
      <c r="A73" s="57" t="s">
        <v>337</v>
      </c>
      <c r="B73" s="70">
        <v>1</v>
      </c>
      <c r="C73" s="72">
        <f t="shared" si="3"/>
        <v>2.2371364653243847E-3</v>
      </c>
      <c r="D73" s="61">
        <f t="shared" si="4"/>
        <v>1.3652256363788745E-2</v>
      </c>
      <c r="E73" s="62">
        <f t="shared" si="5"/>
        <v>0</v>
      </c>
    </row>
    <row r="74" spans="1:5" x14ac:dyDescent="0.25">
      <c r="A74" s="56" t="s">
        <v>334</v>
      </c>
      <c r="B74" s="71">
        <v>5</v>
      </c>
      <c r="C74" s="72">
        <f t="shared" si="3"/>
        <v>1.1185682326621925E-2</v>
      </c>
      <c r="D74" s="61">
        <f t="shared" si="4"/>
        <v>5.0258620606034331E-2</v>
      </c>
      <c r="E74" s="62">
        <f t="shared" si="5"/>
        <v>1.0032002086656434E-4</v>
      </c>
    </row>
    <row r="75" spans="1:5" x14ac:dyDescent="0.25">
      <c r="A75" s="89" t="s">
        <v>332</v>
      </c>
      <c r="B75" s="90">
        <v>11</v>
      </c>
      <c r="C75" s="72">
        <f t="shared" si="3"/>
        <v>2.4608501118568233E-2</v>
      </c>
      <c r="D75" s="61">
        <f t="shared" si="4"/>
        <v>9.1166211498808006E-2</v>
      </c>
      <c r="E75" s="62">
        <f t="shared" si="5"/>
        <v>5.5176011476610384E-4</v>
      </c>
    </row>
    <row r="76" spans="1:5" x14ac:dyDescent="0.25">
      <c r="A76" s="44" t="s">
        <v>315</v>
      </c>
      <c r="B76" s="3">
        <f>SUM(B4:B75)</f>
        <v>447</v>
      </c>
      <c r="C76" s="54">
        <f>SUM(C4:C75)</f>
        <v>0.99999999999999989</v>
      </c>
      <c r="D76" s="68">
        <f>SUM(D4:D75)</f>
        <v>3.6130614398710605</v>
      </c>
      <c r="E76" s="68">
        <f>SUM(E4:E75)</f>
        <v>4.159268065127758E-2</v>
      </c>
    </row>
  </sheetData>
  <mergeCells count="4">
    <mergeCell ref="D1:D2"/>
    <mergeCell ref="E1:E2"/>
    <mergeCell ref="H2:I2"/>
    <mergeCell ref="H7:I7"/>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219DEE-D04C-418E-815E-8306CF609085}">
  <dimension ref="A1:J31"/>
  <sheetViews>
    <sheetView workbookViewId="0">
      <selection activeCell="L19" sqref="L19"/>
    </sheetView>
  </sheetViews>
  <sheetFormatPr baseColWidth="10" defaultRowHeight="15" x14ac:dyDescent="0.25"/>
  <cols>
    <col min="1" max="1" width="26.42578125" bestFit="1" customWidth="1"/>
  </cols>
  <sheetData>
    <row r="1" spans="1:10" x14ac:dyDescent="0.25">
      <c r="A1" s="100" t="s">
        <v>186</v>
      </c>
      <c r="B1" s="100" t="s">
        <v>183</v>
      </c>
      <c r="C1" s="99" t="s">
        <v>184</v>
      </c>
      <c r="D1" s="99"/>
      <c r="E1" s="99"/>
      <c r="F1" s="99"/>
      <c r="G1" s="99" t="s">
        <v>185</v>
      </c>
      <c r="H1" s="99"/>
      <c r="I1" s="99"/>
      <c r="J1" s="99"/>
    </row>
    <row r="2" spans="1:10" x14ac:dyDescent="0.25">
      <c r="A2" s="100"/>
      <c r="B2" s="100"/>
      <c r="C2" s="4" t="s">
        <v>179</v>
      </c>
      <c r="D2" s="4" t="s">
        <v>180</v>
      </c>
      <c r="E2" s="4" t="s">
        <v>181</v>
      </c>
      <c r="F2" s="4" t="s">
        <v>182</v>
      </c>
      <c r="G2" s="4" t="s">
        <v>179</v>
      </c>
      <c r="H2" s="4" t="s">
        <v>180</v>
      </c>
      <c r="I2" s="4" t="s">
        <v>181</v>
      </c>
      <c r="J2" s="4" t="s">
        <v>182</v>
      </c>
    </row>
    <row r="3" spans="1:10" x14ac:dyDescent="0.25">
      <c r="A3" s="5" t="s">
        <v>187</v>
      </c>
      <c r="B3" s="5">
        <v>1</v>
      </c>
      <c r="C3" s="5">
        <v>90233.532898000005</v>
      </c>
      <c r="D3" s="5">
        <v>102906.56634200001</v>
      </c>
      <c r="E3" s="5">
        <v>-74.165521999999996</v>
      </c>
      <c r="F3" s="5">
        <v>4.622503</v>
      </c>
      <c r="G3" s="5">
        <v>90266.926160999996</v>
      </c>
      <c r="H3" s="5">
        <v>102914.502743</v>
      </c>
      <c r="I3" s="5">
        <v>-74.165221000000003</v>
      </c>
      <c r="J3" s="5">
        <v>4.6225750000000003</v>
      </c>
    </row>
    <row r="4" spans="1:10" x14ac:dyDescent="0.25">
      <c r="A4" s="5" t="s">
        <v>187</v>
      </c>
      <c r="B4" s="5">
        <v>2</v>
      </c>
      <c r="C4" s="5">
        <v>90323.162874999995</v>
      </c>
      <c r="D4" s="5">
        <v>102984.26783300001</v>
      </c>
      <c r="E4" s="5">
        <v>-74.164715000000001</v>
      </c>
      <c r="F4" s="5">
        <v>4.6232049999999996</v>
      </c>
      <c r="G4" s="5">
        <v>90347.270183999994</v>
      </c>
      <c r="H4" s="5">
        <v>102984.26722199999</v>
      </c>
      <c r="I4" s="5">
        <v>-74.164496999999997</v>
      </c>
      <c r="J4" s="5">
        <v>4.6232049999999996</v>
      </c>
    </row>
    <row r="5" spans="1:10" x14ac:dyDescent="0.25">
      <c r="A5" s="5" t="s">
        <v>187</v>
      </c>
      <c r="B5" s="5">
        <v>3</v>
      </c>
      <c r="C5" s="5">
        <v>90717.857692000005</v>
      </c>
      <c r="D5" s="5">
        <v>103394.299811</v>
      </c>
      <c r="E5" s="5">
        <v>-74.161158999999998</v>
      </c>
      <c r="F5" s="5">
        <v>4.6269119999999999</v>
      </c>
      <c r="G5" s="5">
        <v>90747.268737000006</v>
      </c>
      <c r="H5" s="5">
        <v>103416.534761</v>
      </c>
      <c r="I5" s="5">
        <v>-74.160893999999999</v>
      </c>
      <c r="J5" s="5">
        <v>4.6271129999999996</v>
      </c>
    </row>
    <row r="6" spans="1:10" x14ac:dyDescent="0.25">
      <c r="A6" s="5" t="s">
        <v>187</v>
      </c>
      <c r="B6" s="5">
        <v>4</v>
      </c>
      <c r="C6" s="5">
        <v>90763.811841000002</v>
      </c>
      <c r="D6" s="5">
        <v>103429.47885499999</v>
      </c>
      <c r="E6" s="5">
        <v>-74.160745000000006</v>
      </c>
      <c r="F6" s="5">
        <v>4.62723</v>
      </c>
      <c r="G6" s="5">
        <v>90784.681383000003</v>
      </c>
      <c r="H6" s="5">
        <v>103435.450018</v>
      </c>
      <c r="I6" s="5">
        <v>-74.160556999999997</v>
      </c>
      <c r="J6" s="5">
        <v>4.6272840000000004</v>
      </c>
    </row>
    <row r="7" spans="1:10" x14ac:dyDescent="0.25">
      <c r="A7" s="5" t="s">
        <v>188</v>
      </c>
      <c r="B7" s="5">
        <v>1</v>
      </c>
      <c r="C7" s="5">
        <v>90193.686117999998</v>
      </c>
      <c r="D7" s="5">
        <v>103031.459189</v>
      </c>
      <c r="E7" s="6">
        <v>-74.165880999999999</v>
      </c>
      <c r="F7" s="6">
        <v>4.6236319999999997</v>
      </c>
      <c r="G7" s="5">
        <v>90304.359156999999</v>
      </c>
      <c r="H7" s="5">
        <v>102990.082249</v>
      </c>
      <c r="I7" s="6">
        <v>-74.164884000000001</v>
      </c>
      <c r="J7" s="6">
        <v>4.6232579999999999</v>
      </c>
    </row>
    <row r="8" spans="1:10" x14ac:dyDescent="0.25">
      <c r="A8" s="5" t="s">
        <v>188</v>
      </c>
      <c r="B8" s="5">
        <v>2</v>
      </c>
      <c r="C8" s="5">
        <v>90573.442274000001</v>
      </c>
      <c r="D8" s="5">
        <v>103593.76450600001</v>
      </c>
      <c r="E8" s="5">
        <v>-74.162459999999996</v>
      </c>
      <c r="F8" s="5">
        <v>4.6287149999999997</v>
      </c>
      <c r="G8" s="5">
        <v>90582.988379999995</v>
      </c>
      <c r="H8" s="5">
        <v>103591.112374</v>
      </c>
      <c r="I8" s="5">
        <v>-74.162374</v>
      </c>
      <c r="J8" s="5">
        <v>4.6286909999999999</v>
      </c>
    </row>
    <row r="9" spans="1:10" x14ac:dyDescent="0.25">
      <c r="A9" s="5" t="s">
        <v>188</v>
      </c>
      <c r="B9" s="5">
        <v>3</v>
      </c>
      <c r="C9" s="5">
        <v>90592.869562000007</v>
      </c>
      <c r="D9" s="5">
        <v>103601.506658</v>
      </c>
      <c r="E9" s="5">
        <v>-74.162284999999997</v>
      </c>
      <c r="F9" s="5">
        <v>4.6287849999999997</v>
      </c>
      <c r="G9" s="5">
        <v>90592.869562000007</v>
      </c>
      <c r="H9" s="5">
        <v>103601.506658</v>
      </c>
      <c r="I9" s="5">
        <v>-74.162284999999997</v>
      </c>
      <c r="J9" s="5">
        <v>4.6287849999999997</v>
      </c>
    </row>
    <row r="10" spans="1:10" x14ac:dyDescent="0.25">
      <c r="A10" s="5" t="s">
        <v>95</v>
      </c>
      <c r="B10" s="5">
        <v>1</v>
      </c>
      <c r="C10" s="5">
        <v>90715.301141000004</v>
      </c>
      <c r="D10" s="5">
        <v>103495.528147</v>
      </c>
      <c r="E10" s="5">
        <v>-74.161181999999997</v>
      </c>
      <c r="F10" s="5">
        <v>4.6278269999999999</v>
      </c>
      <c r="G10" s="5">
        <v>90707.420691000007</v>
      </c>
      <c r="H10" s="5">
        <v>103506.813018</v>
      </c>
      <c r="I10" s="5">
        <v>-74.161253000000002</v>
      </c>
      <c r="J10" s="5">
        <v>4.627929</v>
      </c>
    </row>
    <row r="11" spans="1:10" x14ac:dyDescent="0.25">
      <c r="A11" s="5" t="s">
        <v>95</v>
      </c>
      <c r="B11" s="5">
        <v>2</v>
      </c>
      <c r="C11" s="5">
        <v>90671.014918999994</v>
      </c>
      <c r="D11" s="5">
        <v>103580.04833600001</v>
      </c>
      <c r="E11" s="5">
        <v>-74.161580999999998</v>
      </c>
      <c r="F11" s="5">
        <v>4.6285910000000001</v>
      </c>
      <c r="G11" s="5">
        <v>90662.464433999994</v>
      </c>
      <c r="H11" s="5">
        <v>103579.269602</v>
      </c>
      <c r="I11" s="5">
        <v>-74.161658000000003</v>
      </c>
      <c r="J11" s="5">
        <v>4.628584</v>
      </c>
    </row>
    <row r="12" spans="1:10" x14ac:dyDescent="0.25">
      <c r="A12" s="5" t="s">
        <v>95</v>
      </c>
      <c r="B12" s="5">
        <v>3</v>
      </c>
      <c r="C12" s="5">
        <v>90555.569501999998</v>
      </c>
      <c r="D12" s="5">
        <v>103616.881369</v>
      </c>
      <c r="E12" s="5">
        <v>-74.162621000000001</v>
      </c>
      <c r="F12" s="5">
        <v>4.6289239999999996</v>
      </c>
      <c r="G12" s="5">
        <v>90580.439327</v>
      </c>
      <c r="H12" s="5">
        <v>103607.153934</v>
      </c>
      <c r="I12" s="5">
        <v>-74.162396999999999</v>
      </c>
      <c r="J12" s="5">
        <v>4.6288359999999997</v>
      </c>
    </row>
    <row r="13" spans="1:10" x14ac:dyDescent="0.25">
      <c r="A13" s="5" t="s">
        <v>95</v>
      </c>
      <c r="B13" s="5">
        <v>4</v>
      </c>
      <c r="C13" s="5">
        <v>90696.292069000003</v>
      </c>
      <c r="D13" s="5">
        <v>103464.938427</v>
      </c>
      <c r="E13" s="5">
        <v>-74.161353000000005</v>
      </c>
      <c r="F13" s="5">
        <v>4.6275510000000004</v>
      </c>
      <c r="G13" s="5">
        <v>90707.001076999994</v>
      </c>
      <c r="H13" s="5">
        <v>103462.75921</v>
      </c>
      <c r="I13" s="5">
        <v>-74.161257000000006</v>
      </c>
      <c r="J13" s="5">
        <v>4.6275310000000003</v>
      </c>
    </row>
    <row r="14" spans="1:10" x14ac:dyDescent="0.25">
      <c r="A14" s="5" t="s">
        <v>76</v>
      </c>
      <c r="B14" s="5">
        <v>1</v>
      </c>
      <c r="C14" s="5">
        <v>90526.045924999999</v>
      </c>
      <c r="D14" s="5">
        <v>103556.156153</v>
      </c>
      <c r="E14" s="5">
        <v>-74.162886999999998</v>
      </c>
      <c r="F14" s="5">
        <v>4.6283750000000001</v>
      </c>
      <c r="G14" s="5">
        <v>90519.608005999995</v>
      </c>
      <c r="H14" s="5">
        <v>103582.36973000001</v>
      </c>
      <c r="I14" s="5">
        <v>-74.162944999999993</v>
      </c>
      <c r="J14" s="5">
        <v>4.6286120000000004</v>
      </c>
    </row>
    <row r="15" spans="1:10" x14ac:dyDescent="0.25">
      <c r="A15" s="5" t="s">
        <v>76</v>
      </c>
      <c r="B15" s="5">
        <v>2</v>
      </c>
      <c r="C15" s="5">
        <v>90543.249972999998</v>
      </c>
      <c r="D15" s="5">
        <v>103584.807933</v>
      </c>
      <c r="E15" s="5">
        <v>-74.162732000000005</v>
      </c>
      <c r="F15" s="5">
        <v>4.6286339999999999</v>
      </c>
      <c r="G15" s="5">
        <v>90547.576474999994</v>
      </c>
      <c r="H15" s="5">
        <v>103586.56954900001</v>
      </c>
      <c r="I15" s="5">
        <v>-74.162693000000004</v>
      </c>
      <c r="J15" s="5">
        <v>4.6286500000000004</v>
      </c>
    </row>
    <row r="16" spans="1:10" x14ac:dyDescent="0.25">
      <c r="A16" s="5" t="s">
        <v>76</v>
      </c>
      <c r="B16" s="5">
        <v>3</v>
      </c>
      <c r="C16" s="5">
        <v>90609.628295999995</v>
      </c>
      <c r="D16" s="5">
        <v>103688.899947</v>
      </c>
      <c r="E16" s="5">
        <v>-74.162133999999995</v>
      </c>
      <c r="F16" s="5">
        <v>4.629575</v>
      </c>
      <c r="G16" s="5">
        <v>90578.887751999995</v>
      </c>
      <c r="H16" s="5">
        <v>103708.039208</v>
      </c>
      <c r="I16" s="5">
        <v>-74.162411000000006</v>
      </c>
      <c r="J16" s="5">
        <v>4.6297480000000002</v>
      </c>
    </row>
    <row r="17" spans="1:10" x14ac:dyDescent="0.25">
      <c r="A17" s="5" t="s">
        <v>76</v>
      </c>
      <c r="B17" s="5">
        <v>4</v>
      </c>
      <c r="C17" s="5">
        <v>90579.111082999996</v>
      </c>
      <c r="D17" s="5">
        <v>103707.70533500001</v>
      </c>
      <c r="E17" s="5">
        <v>-74.162408999999997</v>
      </c>
      <c r="F17" s="5">
        <v>4.6297449999999998</v>
      </c>
      <c r="G17" s="5">
        <v>90579.111082999996</v>
      </c>
      <c r="H17" s="5">
        <v>103707.70533500001</v>
      </c>
      <c r="I17" s="5">
        <v>-74.162408999999997</v>
      </c>
      <c r="J17" s="5">
        <v>4.6297449999999998</v>
      </c>
    </row>
    <row r="18" spans="1:10" x14ac:dyDescent="0.25">
      <c r="A18" s="5" t="s">
        <v>189</v>
      </c>
      <c r="B18" s="5">
        <v>1</v>
      </c>
      <c r="C18" s="5">
        <v>90935.093565999996</v>
      </c>
      <c r="D18" s="5">
        <v>103465.323338</v>
      </c>
      <c r="E18" s="5">
        <v>-74.159201999999993</v>
      </c>
      <c r="F18" s="5">
        <v>4.6275539999999999</v>
      </c>
      <c r="G18" s="5">
        <v>90917.694942999995</v>
      </c>
      <c r="H18" s="5">
        <v>103480.37295</v>
      </c>
      <c r="I18" s="5">
        <v>-74.159358999999995</v>
      </c>
      <c r="J18" s="5">
        <v>4.6276900000000003</v>
      </c>
    </row>
    <row r="19" spans="1:10" x14ac:dyDescent="0.25">
      <c r="A19" s="5" t="s">
        <v>189</v>
      </c>
      <c r="B19" s="5">
        <v>2</v>
      </c>
      <c r="C19" s="5">
        <v>90796.554438000006</v>
      </c>
      <c r="D19" s="5">
        <v>103481.803178</v>
      </c>
      <c r="E19" s="5">
        <v>-74.160449999999997</v>
      </c>
      <c r="F19" s="5">
        <v>4.6277030000000003</v>
      </c>
      <c r="G19" s="5">
        <v>90825.648706000007</v>
      </c>
      <c r="H19" s="5">
        <v>103485.085102</v>
      </c>
      <c r="I19" s="5">
        <v>-74.160188000000005</v>
      </c>
      <c r="J19" s="5">
        <v>4.6277330000000001</v>
      </c>
    </row>
    <row r="20" spans="1:10" x14ac:dyDescent="0.25">
      <c r="A20" s="5" t="s">
        <v>190</v>
      </c>
      <c r="B20" s="5">
        <v>1</v>
      </c>
      <c r="C20" s="5">
        <v>90464.552097000007</v>
      </c>
      <c r="D20" s="5">
        <v>103845.442312</v>
      </c>
      <c r="E20" s="5">
        <v>-74.163441000000006</v>
      </c>
      <c r="F20" s="5">
        <v>4.6309899999999997</v>
      </c>
      <c r="G20" s="5">
        <v>90480.871272000004</v>
      </c>
      <c r="H20" s="5">
        <v>103830.39262300001</v>
      </c>
      <c r="I20" s="5">
        <v>-74.163293999999993</v>
      </c>
      <c r="J20" s="5">
        <v>4.6308540000000002</v>
      </c>
    </row>
    <row r="21" spans="1:10" x14ac:dyDescent="0.25">
      <c r="A21" s="5" t="s">
        <v>190</v>
      </c>
      <c r="B21" s="5">
        <v>2</v>
      </c>
      <c r="C21" s="5">
        <v>90449.572012000004</v>
      </c>
      <c r="D21" s="5">
        <v>103825.747749</v>
      </c>
      <c r="E21" s="5">
        <v>-74.163576000000006</v>
      </c>
      <c r="F21" s="5">
        <v>4.6308119999999997</v>
      </c>
      <c r="G21" s="5">
        <v>90448.343708999993</v>
      </c>
      <c r="H21" s="5">
        <v>103818.78410999999</v>
      </c>
      <c r="I21" s="5">
        <v>-74.163587000000007</v>
      </c>
      <c r="J21" s="5">
        <v>4.6307489999999998</v>
      </c>
    </row>
    <row r="22" spans="1:10" x14ac:dyDescent="0.25">
      <c r="A22" s="5" t="s">
        <v>190</v>
      </c>
      <c r="B22" s="5">
        <v>3</v>
      </c>
      <c r="C22" s="5">
        <v>90180.477205999996</v>
      </c>
      <c r="D22" s="5">
        <v>103145.632361</v>
      </c>
      <c r="E22" s="5">
        <v>-74.165999999999997</v>
      </c>
      <c r="F22" s="5">
        <v>4.6246640000000001</v>
      </c>
      <c r="G22" s="5">
        <v>90195.912119999994</v>
      </c>
      <c r="H22" s="5">
        <v>103114.76371699999</v>
      </c>
      <c r="I22" s="5">
        <v>-74.165861000000007</v>
      </c>
      <c r="J22" s="5">
        <v>4.6243850000000002</v>
      </c>
    </row>
    <row r="23" spans="1:10" x14ac:dyDescent="0.25">
      <c r="A23" s="5" t="s">
        <v>190</v>
      </c>
      <c r="B23" s="5">
        <v>4</v>
      </c>
      <c r="C23" s="5">
        <v>90231.146752999994</v>
      </c>
      <c r="D23" s="5">
        <v>103093.94588699999</v>
      </c>
      <c r="E23" s="5">
        <v>-74.165543999999997</v>
      </c>
      <c r="F23" s="5">
        <v>4.6241969999999997</v>
      </c>
      <c r="G23" s="5">
        <v>90257.933271000002</v>
      </c>
      <c r="H23" s="5">
        <v>103079.034934</v>
      </c>
      <c r="I23" s="5">
        <v>-74.165301999999997</v>
      </c>
      <c r="J23" s="5">
        <v>4.6240620000000003</v>
      </c>
    </row>
    <row r="24" spans="1:10" x14ac:dyDescent="0.25">
      <c r="A24" s="5" t="s">
        <v>113</v>
      </c>
      <c r="B24" s="5">
        <v>1</v>
      </c>
      <c r="C24" s="5">
        <v>90116.650733000002</v>
      </c>
      <c r="D24" s="5">
        <v>103163.993795</v>
      </c>
      <c r="E24" s="5">
        <v>-74.166574999999995</v>
      </c>
      <c r="F24" s="5">
        <v>4.6248300000000002</v>
      </c>
      <c r="G24" s="5">
        <v>90131.639152000003</v>
      </c>
      <c r="H24" s="5">
        <v>103140.76562599999</v>
      </c>
      <c r="I24" s="5">
        <v>-74.166439999999994</v>
      </c>
      <c r="J24" s="5">
        <v>4.6246200000000002</v>
      </c>
    </row>
    <row r="25" spans="1:10" x14ac:dyDescent="0.25">
      <c r="A25" s="5" t="s">
        <v>113</v>
      </c>
      <c r="B25" s="5">
        <v>2</v>
      </c>
      <c r="C25" s="5">
        <v>90592.646326999995</v>
      </c>
      <c r="D25" s="5">
        <v>103601.172794</v>
      </c>
      <c r="E25" s="5">
        <v>-74.162287000000006</v>
      </c>
      <c r="F25" s="5">
        <v>4.6287820000000002</v>
      </c>
      <c r="G25" s="5">
        <v>90592.869562000007</v>
      </c>
      <c r="H25" s="5">
        <v>103601.506658</v>
      </c>
      <c r="I25" s="5">
        <v>-74.162284999999997</v>
      </c>
      <c r="J25" s="5">
        <v>4.6287849999999997</v>
      </c>
    </row>
    <row r="26" spans="1:10" x14ac:dyDescent="0.25">
      <c r="A26" s="5" t="s">
        <v>113</v>
      </c>
      <c r="B26" s="5">
        <v>3</v>
      </c>
      <c r="C26" s="5">
        <v>90652.479772000006</v>
      </c>
      <c r="D26" s="5">
        <v>103520.52821999999</v>
      </c>
      <c r="E26" s="5">
        <v>-74.161748000000003</v>
      </c>
      <c r="F26" s="5">
        <v>4.6280530000000004</v>
      </c>
      <c r="G26" s="5">
        <v>90652.479772000006</v>
      </c>
      <c r="H26" s="5">
        <v>103520.52821999999</v>
      </c>
      <c r="I26" s="5">
        <v>-74.161748000000003</v>
      </c>
      <c r="J26" s="5">
        <v>4.6280530000000004</v>
      </c>
    </row>
    <row r="27" spans="1:10" x14ac:dyDescent="0.25">
      <c r="A27" s="5" t="s">
        <v>113</v>
      </c>
      <c r="B27" s="5">
        <v>4</v>
      </c>
      <c r="C27" s="5">
        <v>90137.185641000004</v>
      </c>
      <c r="D27" s="5">
        <v>103183.13168999999</v>
      </c>
      <c r="E27" s="5">
        <v>-74.166390000000007</v>
      </c>
      <c r="F27" s="5">
        <v>4.6250030000000004</v>
      </c>
      <c r="G27" s="5">
        <v>90149.225256999998</v>
      </c>
      <c r="H27" s="5">
        <v>103180.349672</v>
      </c>
      <c r="I27" s="5">
        <v>-74.166281999999995</v>
      </c>
      <c r="J27" s="5">
        <v>4.6249779999999996</v>
      </c>
    </row>
    <row r="28" spans="1:10" x14ac:dyDescent="0.25">
      <c r="A28" s="5" t="s">
        <v>123</v>
      </c>
      <c r="B28" s="5">
        <v>1</v>
      </c>
      <c r="C28" s="5">
        <v>90177.265388999993</v>
      </c>
      <c r="D28" s="5">
        <v>103075.448622</v>
      </c>
      <c r="E28" s="5">
        <v>-74.166028999999995</v>
      </c>
      <c r="F28" s="5">
        <v>4.6240300000000003</v>
      </c>
      <c r="G28" s="5">
        <v>90163.383472999994</v>
      </c>
      <c r="H28" s="5">
        <v>103076.042399</v>
      </c>
      <c r="I28" s="5">
        <v>-74.166154000000006</v>
      </c>
      <c r="J28" s="5">
        <v>4.6240350000000001</v>
      </c>
    </row>
    <row r="29" spans="1:10" x14ac:dyDescent="0.25">
      <c r="A29" s="5" t="s">
        <v>123</v>
      </c>
      <c r="B29" s="5">
        <v>2</v>
      </c>
      <c r="C29" s="5">
        <v>90746.274124999996</v>
      </c>
      <c r="D29" s="5">
        <v>103459.568627</v>
      </c>
      <c r="E29" s="5">
        <v>-74.160903000000005</v>
      </c>
      <c r="F29" s="5">
        <v>4.6275019999999998</v>
      </c>
      <c r="G29" s="5">
        <v>90746.274124999996</v>
      </c>
      <c r="H29" s="5">
        <v>103459.568627</v>
      </c>
      <c r="I29" s="5">
        <v>-74.160903000000005</v>
      </c>
      <c r="J29" s="5">
        <v>4.6275019999999998</v>
      </c>
    </row>
    <row r="30" spans="1:10" x14ac:dyDescent="0.25">
      <c r="A30" s="5" t="s">
        <v>123</v>
      </c>
      <c r="B30" s="5">
        <v>3</v>
      </c>
      <c r="C30" s="5">
        <v>90783.360526000004</v>
      </c>
      <c r="D30" s="5">
        <v>103456.600685</v>
      </c>
      <c r="E30" s="5">
        <v>-74.160568999999995</v>
      </c>
      <c r="F30" s="5">
        <v>4.6274749999999996</v>
      </c>
      <c r="G30" s="5">
        <v>90786.784648999994</v>
      </c>
      <c r="H30" s="5">
        <v>103462.340323</v>
      </c>
      <c r="I30" s="5">
        <v>-74.160538000000003</v>
      </c>
      <c r="J30" s="5">
        <v>4.6275269999999997</v>
      </c>
    </row>
    <row r="31" spans="1:10" x14ac:dyDescent="0.25">
      <c r="A31" s="5" t="s">
        <v>123</v>
      </c>
      <c r="B31" s="5">
        <v>4</v>
      </c>
      <c r="C31" s="5">
        <v>90833.631032999998</v>
      </c>
      <c r="D31" s="5">
        <v>103454.04049699999</v>
      </c>
      <c r="E31" s="5">
        <v>-74.160116000000002</v>
      </c>
      <c r="F31" s="5">
        <v>4.6274519999999999</v>
      </c>
      <c r="G31" s="5">
        <v>90837.185553999996</v>
      </c>
      <c r="H31" s="5">
        <v>103469.97064299999</v>
      </c>
      <c r="I31" s="5">
        <v>-74.160083999999998</v>
      </c>
      <c r="J31" s="5">
        <v>4.6275959999999996</v>
      </c>
    </row>
  </sheetData>
  <mergeCells count="4">
    <mergeCell ref="C1:F1"/>
    <mergeCell ref="B1:B2"/>
    <mergeCell ref="A1:A2"/>
    <mergeCell ref="G1:J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313B8D-C2EE-46B9-B7E5-59251B77E219}">
  <dimension ref="A1:K156"/>
  <sheetViews>
    <sheetView tabSelected="1" zoomScale="90" zoomScaleNormal="90" workbookViewId="0">
      <selection activeCell="O27" sqref="O27"/>
    </sheetView>
  </sheetViews>
  <sheetFormatPr baseColWidth="10" defaultRowHeight="15" x14ac:dyDescent="0.25"/>
  <cols>
    <col min="1" max="1" width="38.42578125" customWidth="1"/>
    <col min="3" max="3" width="21" customWidth="1"/>
    <col min="4" max="4" width="19" customWidth="1"/>
    <col min="6" max="6" width="26.5703125" customWidth="1"/>
    <col min="7" max="8" width="25.5703125" customWidth="1"/>
  </cols>
  <sheetData>
    <row r="1" spans="1:11" x14ac:dyDescent="0.25">
      <c r="A1" s="98" t="s">
        <v>672</v>
      </c>
      <c r="B1" s="98"/>
      <c r="C1" s="98"/>
      <c r="D1" s="98"/>
      <c r="E1" s="98"/>
      <c r="F1" s="98"/>
      <c r="G1" s="98"/>
      <c r="H1" s="98"/>
      <c r="I1" s="98"/>
      <c r="J1" s="98"/>
      <c r="K1" s="98"/>
    </row>
    <row r="2" spans="1:11" ht="63.75" customHeight="1" x14ac:dyDescent="0.25">
      <c r="A2" s="95" t="s">
        <v>349</v>
      </c>
      <c r="B2" s="96"/>
      <c r="C2" s="96"/>
      <c r="D2" s="96"/>
      <c r="E2" s="96"/>
      <c r="F2" s="96"/>
      <c r="G2" s="96"/>
      <c r="H2" s="96"/>
      <c r="I2" s="96"/>
      <c r="J2" s="96"/>
      <c r="K2" s="97"/>
    </row>
    <row r="3" spans="1:11" x14ac:dyDescent="0.25">
      <c r="A3" s="86" t="s">
        <v>350</v>
      </c>
      <c r="B3" s="86" t="s">
        <v>136</v>
      </c>
      <c r="C3" s="86" t="s">
        <v>5</v>
      </c>
      <c r="D3" s="86" t="s">
        <v>7</v>
      </c>
      <c r="E3" s="86" t="s">
        <v>351</v>
      </c>
      <c r="F3" s="86" t="s">
        <v>352</v>
      </c>
      <c r="G3" s="86" t="s">
        <v>353</v>
      </c>
      <c r="H3" s="86" t="s">
        <v>674</v>
      </c>
      <c r="I3" s="86" t="s">
        <v>354</v>
      </c>
      <c r="J3" s="86" t="s">
        <v>191</v>
      </c>
      <c r="K3" s="86" t="s">
        <v>192</v>
      </c>
    </row>
    <row r="4" spans="1:11" x14ac:dyDescent="0.25">
      <c r="A4" s="87" t="s">
        <v>223</v>
      </c>
      <c r="B4" s="87" t="s">
        <v>158</v>
      </c>
      <c r="C4" s="5" t="s">
        <v>355</v>
      </c>
      <c r="D4" s="5" t="s">
        <v>356</v>
      </c>
      <c r="E4" s="5" t="s">
        <v>80</v>
      </c>
      <c r="F4" s="5" t="s">
        <v>357</v>
      </c>
      <c r="G4" s="5" t="s">
        <v>358</v>
      </c>
      <c r="H4" s="5"/>
      <c r="I4" s="5" t="s">
        <v>149</v>
      </c>
      <c r="J4" s="5" t="s">
        <v>359</v>
      </c>
      <c r="K4" s="5"/>
    </row>
    <row r="5" spans="1:11" x14ac:dyDescent="0.25">
      <c r="A5" s="87" t="s">
        <v>360</v>
      </c>
      <c r="B5" s="87" t="s">
        <v>252</v>
      </c>
      <c r="C5" s="5" t="s">
        <v>361</v>
      </c>
      <c r="D5" s="5" t="s">
        <v>362</v>
      </c>
      <c r="E5" s="5" t="s">
        <v>73</v>
      </c>
      <c r="F5" s="5" t="s">
        <v>357</v>
      </c>
      <c r="G5" s="5" t="s">
        <v>358</v>
      </c>
      <c r="H5" s="5"/>
      <c r="I5" s="5" t="s">
        <v>149</v>
      </c>
      <c r="J5" s="5" t="s">
        <v>363</v>
      </c>
      <c r="K5" s="5" t="s">
        <v>364</v>
      </c>
    </row>
    <row r="6" spans="1:11" x14ac:dyDescent="0.25">
      <c r="A6" s="87" t="s">
        <v>365</v>
      </c>
      <c r="B6" s="87" t="s">
        <v>252</v>
      </c>
      <c r="C6" s="5" t="s">
        <v>366</v>
      </c>
      <c r="D6" s="5" t="s">
        <v>362</v>
      </c>
      <c r="E6" s="5" t="s">
        <v>73</v>
      </c>
      <c r="F6" s="5" t="s">
        <v>357</v>
      </c>
      <c r="G6" s="5" t="s">
        <v>358</v>
      </c>
      <c r="H6" s="5"/>
      <c r="I6" s="5" t="s">
        <v>149</v>
      </c>
      <c r="J6" s="5" t="s">
        <v>363</v>
      </c>
      <c r="K6" s="5" t="s">
        <v>364</v>
      </c>
    </row>
    <row r="7" spans="1:11" x14ac:dyDescent="0.25">
      <c r="A7" s="87" t="s">
        <v>367</v>
      </c>
      <c r="B7" s="87" t="s">
        <v>368</v>
      </c>
      <c r="C7" s="5" t="s">
        <v>369</v>
      </c>
      <c r="D7" s="5" t="s">
        <v>370</v>
      </c>
      <c r="E7" s="5" t="s">
        <v>80</v>
      </c>
      <c r="F7" s="5" t="s">
        <v>357</v>
      </c>
      <c r="G7" s="5" t="s">
        <v>358</v>
      </c>
      <c r="H7" s="5"/>
      <c r="I7" s="5" t="s">
        <v>149</v>
      </c>
      <c r="J7" s="5" t="s">
        <v>359</v>
      </c>
      <c r="K7" s="5"/>
    </row>
    <row r="8" spans="1:11" x14ac:dyDescent="0.25">
      <c r="A8" s="87" t="s">
        <v>215</v>
      </c>
      <c r="B8" s="87" t="s">
        <v>159</v>
      </c>
      <c r="C8" s="5" t="s">
        <v>371</v>
      </c>
      <c r="D8" s="5" t="s">
        <v>372</v>
      </c>
      <c r="E8" s="5" t="s">
        <v>73</v>
      </c>
      <c r="F8" s="5" t="s">
        <v>357</v>
      </c>
      <c r="G8" s="5" t="s">
        <v>358</v>
      </c>
      <c r="H8" s="5"/>
      <c r="I8" s="5" t="s">
        <v>149</v>
      </c>
      <c r="J8" s="5" t="s">
        <v>359</v>
      </c>
      <c r="K8" s="5"/>
    </row>
    <row r="9" spans="1:11" x14ac:dyDescent="0.25">
      <c r="A9" s="87" t="s">
        <v>373</v>
      </c>
      <c r="B9" s="87" t="s">
        <v>374</v>
      </c>
      <c r="C9" s="5" t="s">
        <v>375</v>
      </c>
      <c r="D9" s="5" t="s">
        <v>376</v>
      </c>
      <c r="E9" s="5" t="s">
        <v>377</v>
      </c>
      <c r="F9" s="5" t="s">
        <v>378</v>
      </c>
      <c r="G9" s="5" t="s">
        <v>358</v>
      </c>
      <c r="H9" s="5"/>
      <c r="I9" s="5" t="s">
        <v>149</v>
      </c>
      <c r="J9" s="5" t="s">
        <v>363</v>
      </c>
      <c r="K9" s="5" t="s">
        <v>379</v>
      </c>
    </row>
    <row r="10" spans="1:11" x14ac:dyDescent="0.25">
      <c r="A10" s="87" t="s">
        <v>380</v>
      </c>
      <c r="B10" s="87" t="s">
        <v>381</v>
      </c>
      <c r="C10" s="5" t="s">
        <v>149</v>
      </c>
      <c r="D10" s="5" t="s">
        <v>382</v>
      </c>
      <c r="E10" s="5" t="s">
        <v>377</v>
      </c>
      <c r="F10" s="5" t="s">
        <v>357</v>
      </c>
      <c r="G10" s="5" t="s">
        <v>358</v>
      </c>
      <c r="H10" s="5"/>
      <c r="I10" s="5" t="s">
        <v>149</v>
      </c>
      <c r="J10" s="5" t="s">
        <v>359</v>
      </c>
      <c r="K10" s="5" t="s">
        <v>364</v>
      </c>
    </row>
    <row r="11" spans="1:11" x14ac:dyDescent="0.25">
      <c r="A11" s="87" t="s">
        <v>383</v>
      </c>
      <c r="B11" s="87" t="s">
        <v>384</v>
      </c>
      <c r="C11" s="5" t="s">
        <v>385</v>
      </c>
      <c r="D11" s="5" t="s">
        <v>386</v>
      </c>
      <c r="E11" s="5" t="s">
        <v>387</v>
      </c>
      <c r="F11" s="5" t="s">
        <v>357</v>
      </c>
      <c r="G11" s="5" t="s">
        <v>358</v>
      </c>
      <c r="H11" s="5"/>
      <c r="I11" s="5" t="s">
        <v>149</v>
      </c>
      <c r="J11" s="5" t="s">
        <v>363</v>
      </c>
      <c r="K11" s="5"/>
    </row>
    <row r="12" spans="1:11" x14ac:dyDescent="0.25">
      <c r="A12" s="87" t="s">
        <v>240</v>
      </c>
      <c r="B12" s="87" t="s">
        <v>253</v>
      </c>
      <c r="C12" s="5" t="s">
        <v>45</v>
      </c>
      <c r="D12" s="5" t="s">
        <v>388</v>
      </c>
      <c r="E12" s="5" t="s">
        <v>73</v>
      </c>
      <c r="F12" s="5" t="s">
        <v>357</v>
      </c>
      <c r="G12" s="5" t="s">
        <v>358</v>
      </c>
      <c r="H12" s="5"/>
      <c r="I12" s="5" t="s">
        <v>149</v>
      </c>
      <c r="J12" s="5" t="s">
        <v>363</v>
      </c>
      <c r="K12" s="5"/>
    </row>
    <row r="13" spans="1:11" x14ac:dyDescent="0.25">
      <c r="A13" s="87" t="s">
        <v>389</v>
      </c>
      <c r="B13" s="87" t="s">
        <v>253</v>
      </c>
      <c r="C13" s="5" t="s">
        <v>390</v>
      </c>
      <c r="D13" s="5" t="s">
        <v>388</v>
      </c>
      <c r="E13" s="5" t="s">
        <v>73</v>
      </c>
      <c r="F13" s="5" t="s">
        <v>391</v>
      </c>
      <c r="G13" s="5" t="s">
        <v>358</v>
      </c>
      <c r="H13" s="5"/>
      <c r="I13" s="5" t="s">
        <v>149</v>
      </c>
      <c r="J13" s="5" t="s">
        <v>363</v>
      </c>
      <c r="K13" s="5"/>
    </row>
    <row r="14" spans="1:11" x14ac:dyDescent="0.25">
      <c r="A14" s="87" t="s">
        <v>392</v>
      </c>
      <c r="B14" s="87" t="s">
        <v>253</v>
      </c>
      <c r="C14" s="5" t="s">
        <v>253</v>
      </c>
      <c r="D14" s="5" t="s">
        <v>388</v>
      </c>
      <c r="E14" s="5" t="s">
        <v>73</v>
      </c>
      <c r="F14" s="5" t="s">
        <v>357</v>
      </c>
      <c r="G14" s="5" t="s">
        <v>358</v>
      </c>
      <c r="H14" s="5"/>
      <c r="I14" s="5" t="s">
        <v>149</v>
      </c>
      <c r="J14" s="5" t="s">
        <v>393</v>
      </c>
      <c r="K14" s="5"/>
    </row>
    <row r="15" spans="1:11" x14ac:dyDescent="0.25">
      <c r="A15" s="87" t="s">
        <v>394</v>
      </c>
      <c r="B15" s="87" t="s">
        <v>395</v>
      </c>
      <c r="C15" s="5" t="s">
        <v>396</v>
      </c>
      <c r="D15" s="5" t="s">
        <v>386</v>
      </c>
      <c r="E15" s="5" t="s">
        <v>73</v>
      </c>
      <c r="F15" s="5" t="s">
        <v>378</v>
      </c>
      <c r="G15" s="5" t="s">
        <v>358</v>
      </c>
      <c r="H15" s="5"/>
      <c r="I15" s="5" t="s">
        <v>149</v>
      </c>
      <c r="J15" s="5" t="s">
        <v>359</v>
      </c>
      <c r="K15" s="5"/>
    </row>
    <row r="16" spans="1:11" x14ac:dyDescent="0.25">
      <c r="A16" s="87" t="s">
        <v>220</v>
      </c>
      <c r="B16" s="87" t="s">
        <v>160</v>
      </c>
      <c r="C16" s="5" t="s">
        <v>82</v>
      </c>
      <c r="D16" s="5" t="s">
        <v>370</v>
      </c>
      <c r="E16" s="5" t="s">
        <v>80</v>
      </c>
      <c r="F16" s="5" t="s">
        <v>357</v>
      </c>
      <c r="G16" s="5" t="s">
        <v>358</v>
      </c>
      <c r="H16" s="5"/>
      <c r="I16" s="5" t="s">
        <v>149</v>
      </c>
      <c r="J16" s="5" t="s">
        <v>397</v>
      </c>
      <c r="K16" s="5"/>
    </row>
    <row r="17" spans="1:11" x14ac:dyDescent="0.25">
      <c r="A17" s="87" t="s">
        <v>239</v>
      </c>
      <c r="B17" s="87" t="s">
        <v>160</v>
      </c>
      <c r="C17" s="5" t="s">
        <v>398</v>
      </c>
      <c r="D17" s="5" t="s">
        <v>370</v>
      </c>
      <c r="E17" s="5" t="s">
        <v>80</v>
      </c>
      <c r="F17" s="5" t="s">
        <v>378</v>
      </c>
      <c r="G17" s="5" t="s">
        <v>673</v>
      </c>
      <c r="H17" s="5"/>
      <c r="I17" s="5" t="s">
        <v>149</v>
      </c>
      <c r="J17" s="5" t="s">
        <v>359</v>
      </c>
      <c r="K17" s="5"/>
    </row>
    <row r="18" spans="1:11" x14ac:dyDescent="0.25">
      <c r="A18" s="87" t="s">
        <v>399</v>
      </c>
      <c r="B18" s="87" t="s">
        <v>160</v>
      </c>
      <c r="C18" s="5" t="s">
        <v>400</v>
      </c>
      <c r="D18" s="5" t="s">
        <v>370</v>
      </c>
      <c r="E18" s="5" t="s">
        <v>80</v>
      </c>
      <c r="F18" s="5" t="s">
        <v>357</v>
      </c>
      <c r="G18" s="5" t="s">
        <v>358</v>
      </c>
      <c r="H18" s="5"/>
      <c r="I18" s="5" t="s">
        <v>149</v>
      </c>
      <c r="J18" s="5" t="s">
        <v>359</v>
      </c>
      <c r="K18" s="5"/>
    </row>
    <row r="19" spans="1:11" x14ac:dyDescent="0.25">
      <c r="A19" s="87" t="s">
        <v>232</v>
      </c>
      <c r="B19" s="87" t="s">
        <v>160</v>
      </c>
      <c r="C19" s="5" t="s">
        <v>22</v>
      </c>
      <c r="D19" s="5" t="s">
        <v>370</v>
      </c>
      <c r="E19" s="5" t="s">
        <v>80</v>
      </c>
      <c r="F19" s="5" t="s">
        <v>357</v>
      </c>
      <c r="G19" s="5" t="s">
        <v>358</v>
      </c>
      <c r="H19" s="5"/>
      <c r="I19" s="5" t="s">
        <v>149</v>
      </c>
      <c r="J19" s="5" t="s">
        <v>359</v>
      </c>
      <c r="K19" s="5"/>
    </row>
    <row r="20" spans="1:11" x14ac:dyDescent="0.25">
      <c r="A20" s="87" t="s">
        <v>238</v>
      </c>
      <c r="B20" s="87" t="s">
        <v>160</v>
      </c>
      <c r="C20" s="5" t="s">
        <v>149</v>
      </c>
      <c r="D20" s="5" t="s">
        <v>370</v>
      </c>
      <c r="E20" s="5" t="s">
        <v>80</v>
      </c>
      <c r="F20" s="5" t="s">
        <v>357</v>
      </c>
      <c r="G20" s="5" t="s">
        <v>358</v>
      </c>
      <c r="H20" s="5"/>
      <c r="I20" s="5" t="s">
        <v>149</v>
      </c>
      <c r="J20" s="5" t="s">
        <v>393</v>
      </c>
      <c r="K20" s="5"/>
    </row>
    <row r="21" spans="1:11" x14ac:dyDescent="0.25">
      <c r="A21" s="87" t="s">
        <v>401</v>
      </c>
      <c r="B21" s="87" t="s">
        <v>402</v>
      </c>
      <c r="C21" s="5" t="s">
        <v>403</v>
      </c>
      <c r="D21" s="5" t="s">
        <v>404</v>
      </c>
      <c r="E21" s="5" t="s">
        <v>80</v>
      </c>
      <c r="F21" s="5" t="s">
        <v>391</v>
      </c>
      <c r="G21" s="5" t="s">
        <v>358</v>
      </c>
      <c r="H21" s="5"/>
      <c r="I21" s="5" t="s">
        <v>149</v>
      </c>
      <c r="J21" s="5" t="s">
        <v>397</v>
      </c>
      <c r="K21" s="5"/>
    </row>
    <row r="22" spans="1:11" x14ac:dyDescent="0.25">
      <c r="A22" s="87" t="s">
        <v>328</v>
      </c>
      <c r="B22" s="87" t="s">
        <v>137</v>
      </c>
      <c r="C22" s="5" t="s">
        <v>405</v>
      </c>
      <c r="D22" s="5" t="s">
        <v>370</v>
      </c>
      <c r="E22" s="5" t="s">
        <v>406</v>
      </c>
      <c r="F22" s="5" t="s">
        <v>357</v>
      </c>
      <c r="G22" s="5" t="s">
        <v>358</v>
      </c>
      <c r="H22" s="5"/>
      <c r="I22" s="5" t="s">
        <v>149</v>
      </c>
      <c r="J22" s="5" t="s">
        <v>359</v>
      </c>
      <c r="K22" s="5" t="s">
        <v>364</v>
      </c>
    </row>
    <row r="23" spans="1:11" x14ac:dyDescent="0.25">
      <c r="A23" s="87" t="s">
        <v>319</v>
      </c>
      <c r="B23" s="87" t="s">
        <v>137</v>
      </c>
      <c r="C23" s="5" t="s">
        <v>130</v>
      </c>
      <c r="D23" s="5" t="s">
        <v>370</v>
      </c>
      <c r="E23" s="5" t="s">
        <v>377</v>
      </c>
      <c r="F23" s="5" t="s">
        <v>357</v>
      </c>
      <c r="G23" s="5" t="s">
        <v>673</v>
      </c>
      <c r="H23" s="5"/>
      <c r="I23" s="5" t="s">
        <v>149</v>
      </c>
      <c r="J23" s="5" t="s">
        <v>359</v>
      </c>
      <c r="K23" s="5"/>
    </row>
    <row r="24" spans="1:11" x14ac:dyDescent="0.25">
      <c r="A24" s="87" t="s">
        <v>407</v>
      </c>
      <c r="B24" s="87" t="s">
        <v>137</v>
      </c>
      <c r="C24" s="5" t="s">
        <v>149</v>
      </c>
      <c r="D24" s="5" t="s">
        <v>370</v>
      </c>
      <c r="E24" s="5" t="s">
        <v>406</v>
      </c>
      <c r="F24" s="5" t="s">
        <v>357</v>
      </c>
      <c r="G24" s="5" t="s">
        <v>358</v>
      </c>
      <c r="H24" s="5"/>
      <c r="I24" s="5" t="s">
        <v>149</v>
      </c>
      <c r="J24" s="5" t="s">
        <v>359</v>
      </c>
      <c r="K24" s="5" t="s">
        <v>364</v>
      </c>
    </row>
    <row r="25" spans="1:11" x14ac:dyDescent="0.25">
      <c r="A25" s="87" t="s">
        <v>408</v>
      </c>
      <c r="B25" s="87" t="s">
        <v>409</v>
      </c>
      <c r="C25" s="5" t="s">
        <v>410</v>
      </c>
      <c r="D25" s="5" t="s">
        <v>411</v>
      </c>
      <c r="E25" s="5" t="s">
        <v>73</v>
      </c>
      <c r="F25" s="5" t="s">
        <v>378</v>
      </c>
      <c r="G25" s="5" t="s">
        <v>358</v>
      </c>
      <c r="H25" s="5"/>
      <c r="I25" s="5" t="s">
        <v>149</v>
      </c>
      <c r="J25" s="5" t="s">
        <v>359</v>
      </c>
      <c r="K25" s="5"/>
    </row>
    <row r="26" spans="1:11" x14ac:dyDescent="0.25">
      <c r="A26" s="87" t="s">
        <v>412</v>
      </c>
      <c r="B26" s="87" t="s">
        <v>413</v>
      </c>
      <c r="C26" s="5" t="s">
        <v>414</v>
      </c>
      <c r="D26" s="5" t="s">
        <v>415</v>
      </c>
      <c r="E26" s="5" t="s">
        <v>73</v>
      </c>
      <c r="F26" s="5" t="s">
        <v>378</v>
      </c>
      <c r="G26" s="5" t="s">
        <v>358</v>
      </c>
      <c r="H26" s="5"/>
      <c r="I26" s="5" t="s">
        <v>149</v>
      </c>
      <c r="J26" s="5" t="s">
        <v>359</v>
      </c>
      <c r="K26" s="5"/>
    </row>
    <row r="27" spans="1:11" x14ac:dyDescent="0.25">
      <c r="A27" s="87" t="s">
        <v>416</v>
      </c>
      <c r="B27" s="87" t="s">
        <v>417</v>
      </c>
      <c r="C27" s="5" t="s">
        <v>149</v>
      </c>
      <c r="D27" s="5" t="s">
        <v>418</v>
      </c>
      <c r="E27" s="5" t="s">
        <v>377</v>
      </c>
      <c r="F27" s="5" t="s">
        <v>419</v>
      </c>
      <c r="G27" s="5" t="s">
        <v>358</v>
      </c>
      <c r="H27" s="5"/>
      <c r="I27" s="5" t="s">
        <v>149</v>
      </c>
      <c r="J27" s="5" t="s">
        <v>420</v>
      </c>
      <c r="K27" s="5" t="s">
        <v>364</v>
      </c>
    </row>
    <row r="28" spans="1:11" x14ac:dyDescent="0.25">
      <c r="A28" s="87" t="s">
        <v>421</v>
      </c>
      <c r="B28" s="87" t="s">
        <v>422</v>
      </c>
      <c r="C28" s="5" t="s">
        <v>149</v>
      </c>
      <c r="D28" s="5" t="s">
        <v>423</v>
      </c>
      <c r="E28" s="5" t="s">
        <v>377</v>
      </c>
      <c r="F28" s="5" t="s">
        <v>357</v>
      </c>
      <c r="G28" s="5" t="s">
        <v>358</v>
      </c>
      <c r="H28" s="5"/>
      <c r="I28" s="5" t="s">
        <v>149</v>
      </c>
      <c r="J28" s="5" t="s">
        <v>359</v>
      </c>
      <c r="K28" s="5" t="s">
        <v>364</v>
      </c>
    </row>
    <row r="29" spans="1:11" x14ac:dyDescent="0.25">
      <c r="A29" s="87" t="s">
        <v>221</v>
      </c>
      <c r="B29" s="87" t="s">
        <v>161</v>
      </c>
      <c r="C29" s="5" t="s">
        <v>84</v>
      </c>
      <c r="D29" s="5" t="s">
        <v>424</v>
      </c>
      <c r="E29" s="5" t="s">
        <v>80</v>
      </c>
      <c r="F29" s="5" t="s">
        <v>357</v>
      </c>
      <c r="G29" s="5" t="s">
        <v>358</v>
      </c>
      <c r="H29" s="5"/>
      <c r="I29" s="5" t="s">
        <v>149</v>
      </c>
      <c r="J29" s="5" t="s">
        <v>359</v>
      </c>
      <c r="K29" s="5"/>
    </row>
    <row r="30" spans="1:11" x14ac:dyDescent="0.25">
      <c r="A30" s="87" t="s">
        <v>332</v>
      </c>
      <c r="B30" s="87" t="s">
        <v>333</v>
      </c>
      <c r="C30" s="5" t="s">
        <v>322</v>
      </c>
      <c r="D30" s="5" t="s">
        <v>362</v>
      </c>
      <c r="E30" s="5" t="s">
        <v>80</v>
      </c>
      <c r="F30" s="5" t="s">
        <v>357</v>
      </c>
      <c r="G30" s="5" t="s">
        <v>358</v>
      </c>
      <c r="H30" s="5"/>
      <c r="I30" s="5" t="s">
        <v>149</v>
      </c>
      <c r="J30" s="5" t="s">
        <v>359</v>
      </c>
      <c r="K30" s="5"/>
    </row>
    <row r="31" spans="1:11" x14ac:dyDescent="0.25">
      <c r="A31" s="87" t="s">
        <v>425</v>
      </c>
      <c r="B31" s="87" t="s">
        <v>426</v>
      </c>
      <c r="C31" s="5" t="s">
        <v>149</v>
      </c>
      <c r="D31" s="5" t="s">
        <v>423</v>
      </c>
      <c r="E31" s="5" t="s">
        <v>377</v>
      </c>
      <c r="F31" s="5" t="s">
        <v>357</v>
      </c>
      <c r="G31" s="5" t="s">
        <v>358</v>
      </c>
      <c r="H31" s="5"/>
      <c r="I31" s="5" t="s">
        <v>149</v>
      </c>
      <c r="J31" s="5" t="s">
        <v>359</v>
      </c>
      <c r="K31" s="5" t="s">
        <v>379</v>
      </c>
    </row>
    <row r="32" spans="1:11" x14ac:dyDescent="0.25">
      <c r="A32" s="87" t="s">
        <v>427</v>
      </c>
      <c r="B32" s="87" t="s">
        <v>428</v>
      </c>
      <c r="C32" s="5" t="s">
        <v>429</v>
      </c>
      <c r="D32" s="5" t="s">
        <v>430</v>
      </c>
      <c r="E32" s="5" t="s">
        <v>377</v>
      </c>
      <c r="F32" s="5" t="s">
        <v>357</v>
      </c>
      <c r="G32" s="5" t="s">
        <v>673</v>
      </c>
      <c r="H32" s="5"/>
      <c r="I32" s="5" t="s">
        <v>149</v>
      </c>
      <c r="J32" s="5" t="s">
        <v>359</v>
      </c>
      <c r="K32" s="5" t="s">
        <v>379</v>
      </c>
    </row>
    <row r="33" spans="1:11" x14ac:dyDescent="0.25">
      <c r="A33" s="87" t="s">
        <v>275</v>
      </c>
      <c r="B33" s="87" t="s">
        <v>276</v>
      </c>
      <c r="C33" s="5" t="s">
        <v>149</v>
      </c>
      <c r="D33" s="5" t="s">
        <v>418</v>
      </c>
      <c r="E33" s="5" t="s">
        <v>377</v>
      </c>
      <c r="F33" s="5" t="s">
        <v>378</v>
      </c>
      <c r="G33" s="5" t="s">
        <v>358</v>
      </c>
      <c r="H33" s="5"/>
      <c r="I33" s="5" t="s">
        <v>149</v>
      </c>
      <c r="J33" s="5" t="s">
        <v>363</v>
      </c>
      <c r="K33" s="5"/>
    </row>
    <row r="34" spans="1:11" x14ac:dyDescent="0.25">
      <c r="A34" s="87" t="s">
        <v>431</v>
      </c>
      <c r="B34" s="87" t="s">
        <v>432</v>
      </c>
      <c r="C34" s="5" t="s">
        <v>433</v>
      </c>
      <c r="D34" s="5" t="s">
        <v>434</v>
      </c>
      <c r="E34" s="5" t="s">
        <v>377</v>
      </c>
      <c r="F34" s="5" t="s">
        <v>357</v>
      </c>
      <c r="G34" s="5" t="s">
        <v>358</v>
      </c>
      <c r="H34" s="5"/>
      <c r="I34" s="5" t="s">
        <v>149</v>
      </c>
      <c r="J34" s="5" t="s">
        <v>393</v>
      </c>
      <c r="K34" s="5" t="s">
        <v>364</v>
      </c>
    </row>
    <row r="35" spans="1:11" x14ac:dyDescent="0.25">
      <c r="A35" s="87" t="s">
        <v>435</v>
      </c>
      <c r="B35" s="87" t="s">
        <v>436</v>
      </c>
      <c r="C35" s="5" t="s">
        <v>437</v>
      </c>
      <c r="D35" s="5" t="s">
        <v>438</v>
      </c>
      <c r="E35" s="5" t="s">
        <v>73</v>
      </c>
      <c r="F35" s="5" t="s">
        <v>391</v>
      </c>
      <c r="G35" s="5" t="s">
        <v>439</v>
      </c>
      <c r="H35" s="5"/>
      <c r="I35" s="5" t="s">
        <v>440</v>
      </c>
      <c r="J35" s="5" t="s">
        <v>359</v>
      </c>
      <c r="K35" s="5"/>
    </row>
    <row r="36" spans="1:11" x14ac:dyDescent="0.25">
      <c r="A36" s="87" t="s">
        <v>327</v>
      </c>
      <c r="B36" s="87" t="s">
        <v>326</v>
      </c>
      <c r="C36" s="5" t="s">
        <v>441</v>
      </c>
      <c r="D36" s="5" t="s">
        <v>423</v>
      </c>
      <c r="E36" s="5" t="s">
        <v>377</v>
      </c>
      <c r="F36" s="5" t="s">
        <v>378</v>
      </c>
      <c r="G36" s="5" t="s">
        <v>358</v>
      </c>
      <c r="H36" s="5"/>
      <c r="I36" s="5" t="s">
        <v>149</v>
      </c>
      <c r="J36" s="5" t="s">
        <v>363</v>
      </c>
      <c r="K36" s="5" t="s">
        <v>364</v>
      </c>
    </row>
    <row r="37" spans="1:11" x14ac:dyDescent="0.25">
      <c r="A37" s="87" t="s">
        <v>199</v>
      </c>
      <c r="B37" s="87" t="s">
        <v>138</v>
      </c>
      <c r="C37" s="5" t="s">
        <v>149</v>
      </c>
      <c r="D37" s="5" t="s">
        <v>442</v>
      </c>
      <c r="E37" s="5" t="s">
        <v>377</v>
      </c>
      <c r="F37" s="5" t="s">
        <v>357</v>
      </c>
      <c r="G37" s="5" t="s">
        <v>358</v>
      </c>
      <c r="H37" s="5"/>
      <c r="I37" s="5" t="s">
        <v>149</v>
      </c>
      <c r="J37" s="5" t="s">
        <v>363</v>
      </c>
      <c r="K37" s="5"/>
    </row>
    <row r="38" spans="1:11" x14ac:dyDescent="0.25">
      <c r="A38" s="87" t="s">
        <v>231</v>
      </c>
      <c r="B38" s="87" t="s">
        <v>254</v>
      </c>
      <c r="C38" s="5" t="s">
        <v>20</v>
      </c>
      <c r="D38" s="5" t="s">
        <v>424</v>
      </c>
      <c r="E38" s="5" t="s">
        <v>80</v>
      </c>
      <c r="F38" s="5" t="s">
        <v>357</v>
      </c>
      <c r="G38" s="5" t="s">
        <v>358</v>
      </c>
      <c r="H38" s="5"/>
      <c r="I38" s="5" t="s">
        <v>149</v>
      </c>
      <c r="J38" s="5" t="s">
        <v>359</v>
      </c>
      <c r="K38" s="5"/>
    </row>
    <row r="39" spans="1:11" x14ac:dyDescent="0.25">
      <c r="A39" s="87" t="s">
        <v>443</v>
      </c>
      <c r="B39" s="87" t="s">
        <v>254</v>
      </c>
      <c r="C39" s="5" t="s">
        <v>36</v>
      </c>
      <c r="D39" s="5" t="s">
        <v>424</v>
      </c>
      <c r="E39" s="5" t="s">
        <v>377</v>
      </c>
      <c r="F39" s="5" t="s">
        <v>357</v>
      </c>
      <c r="G39" s="5" t="s">
        <v>358</v>
      </c>
      <c r="H39" s="5"/>
      <c r="I39" s="5" t="s">
        <v>149</v>
      </c>
      <c r="J39" s="5" t="s">
        <v>393</v>
      </c>
      <c r="K39" s="5"/>
    </row>
    <row r="40" spans="1:11" x14ac:dyDescent="0.25">
      <c r="A40" s="87" t="s">
        <v>444</v>
      </c>
      <c r="B40" s="87" t="s">
        <v>254</v>
      </c>
      <c r="C40" s="5" t="s">
        <v>445</v>
      </c>
      <c r="D40" s="5" t="s">
        <v>424</v>
      </c>
      <c r="E40" s="5" t="s">
        <v>80</v>
      </c>
      <c r="F40" s="5" t="s">
        <v>357</v>
      </c>
      <c r="G40" s="5" t="s">
        <v>358</v>
      </c>
      <c r="H40" s="5"/>
      <c r="I40" s="5" t="s">
        <v>149</v>
      </c>
      <c r="J40" s="5" t="s">
        <v>359</v>
      </c>
      <c r="K40" s="5"/>
    </row>
    <row r="41" spans="1:11" x14ac:dyDescent="0.25">
      <c r="A41" s="87" t="s">
        <v>245</v>
      </c>
      <c r="B41" s="87" t="s">
        <v>254</v>
      </c>
      <c r="C41" s="5" t="s">
        <v>61</v>
      </c>
      <c r="D41" s="5" t="s">
        <v>424</v>
      </c>
      <c r="E41" s="5" t="s">
        <v>80</v>
      </c>
      <c r="F41" s="5" t="s">
        <v>378</v>
      </c>
      <c r="G41" s="5" t="s">
        <v>358</v>
      </c>
      <c r="H41" s="5"/>
      <c r="I41" s="5" t="s">
        <v>149</v>
      </c>
      <c r="J41" s="5" t="s">
        <v>359</v>
      </c>
      <c r="K41" s="5"/>
    </row>
    <row r="42" spans="1:11" x14ac:dyDescent="0.25">
      <c r="A42" s="87" t="s">
        <v>446</v>
      </c>
      <c r="B42" s="87" t="s">
        <v>447</v>
      </c>
      <c r="C42" s="5" t="s">
        <v>149</v>
      </c>
      <c r="D42" s="5" t="s">
        <v>370</v>
      </c>
      <c r="E42" s="5" t="s">
        <v>377</v>
      </c>
      <c r="F42" s="5" t="s">
        <v>357</v>
      </c>
      <c r="G42" s="5" t="s">
        <v>358</v>
      </c>
      <c r="H42" s="5"/>
      <c r="I42" s="5" t="s">
        <v>149</v>
      </c>
      <c r="J42" s="5" t="s">
        <v>393</v>
      </c>
      <c r="K42" s="5" t="s">
        <v>364</v>
      </c>
    </row>
    <row r="43" spans="1:11" x14ac:dyDescent="0.25">
      <c r="A43" s="87" t="s">
        <v>448</v>
      </c>
      <c r="B43" s="87" t="s">
        <v>176</v>
      </c>
      <c r="C43" s="5" t="s">
        <v>149</v>
      </c>
      <c r="D43" s="5" t="s">
        <v>449</v>
      </c>
      <c r="E43" s="5" t="s">
        <v>80</v>
      </c>
      <c r="F43" s="5" t="s">
        <v>357</v>
      </c>
      <c r="G43" s="5" t="s">
        <v>358</v>
      </c>
      <c r="H43" s="5"/>
      <c r="I43" s="5" t="s">
        <v>149</v>
      </c>
      <c r="J43" s="5" t="s">
        <v>359</v>
      </c>
      <c r="K43" s="5"/>
    </row>
    <row r="44" spans="1:11" x14ac:dyDescent="0.25">
      <c r="A44" s="87" t="s">
        <v>227</v>
      </c>
      <c r="B44" s="87" t="s">
        <v>176</v>
      </c>
      <c r="C44" s="5" t="s">
        <v>57</v>
      </c>
      <c r="D44" s="5" t="s">
        <v>449</v>
      </c>
      <c r="E44" s="5" t="s">
        <v>73</v>
      </c>
      <c r="F44" s="5" t="s">
        <v>378</v>
      </c>
      <c r="G44" s="5" t="s">
        <v>358</v>
      </c>
      <c r="H44" s="5"/>
      <c r="I44" s="5" t="s">
        <v>149</v>
      </c>
      <c r="J44" s="5" t="s">
        <v>359</v>
      </c>
      <c r="K44" s="5"/>
    </row>
    <row r="45" spans="1:11" x14ac:dyDescent="0.25">
      <c r="A45" s="87" t="s">
        <v>248</v>
      </c>
      <c r="B45" s="87" t="s">
        <v>255</v>
      </c>
      <c r="C45" s="5" t="s">
        <v>65</v>
      </c>
      <c r="D45" s="5" t="s">
        <v>450</v>
      </c>
      <c r="E45" s="5" t="s">
        <v>80</v>
      </c>
      <c r="F45" s="5" t="s">
        <v>378</v>
      </c>
      <c r="G45" s="5" t="s">
        <v>358</v>
      </c>
      <c r="H45" s="5"/>
      <c r="I45" s="5" t="s">
        <v>149</v>
      </c>
      <c r="J45" s="5" t="s">
        <v>363</v>
      </c>
      <c r="K45" s="5"/>
    </row>
    <row r="46" spans="1:11" x14ac:dyDescent="0.25">
      <c r="A46" s="87" t="s">
        <v>247</v>
      </c>
      <c r="B46" s="87" t="s">
        <v>256</v>
      </c>
      <c r="C46" s="5" t="s">
        <v>63</v>
      </c>
      <c r="D46" s="5" t="s">
        <v>451</v>
      </c>
      <c r="E46" s="5" t="s">
        <v>80</v>
      </c>
      <c r="F46" s="5" t="s">
        <v>357</v>
      </c>
      <c r="G46" s="5" t="s">
        <v>358</v>
      </c>
      <c r="H46" s="5"/>
      <c r="I46" s="5" t="s">
        <v>149</v>
      </c>
      <c r="J46" s="5" t="s">
        <v>393</v>
      </c>
      <c r="K46" s="5"/>
    </row>
    <row r="47" spans="1:11" x14ac:dyDescent="0.25">
      <c r="A47" s="87" t="s">
        <v>452</v>
      </c>
      <c r="B47" s="87" t="s">
        <v>453</v>
      </c>
      <c r="C47" s="5" t="s">
        <v>454</v>
      </c>
      <c r="D47" s="5" t="s">
        <v>455</v>
      </c>
      <c r="E47" s="5" t="s">
        <v>377</v>
      </c>
      <c r="F47" s="5" t="s">
        <v>357</v>
      </c>
      <c r="G47" s="5" t="s">
        <v>358</v>
      </c>
      <c r="H47" s="5"/>
      <c r="I47" s="5" t="s">
        <v>149</v>
      </c>
      <c r="J47" s="5" t="s">
        <v>363</v>
      </c>
      <c r="K47" s="5" t="s">
        <v>456</v>
      </c>
    </row>
    <row r="48" spans="1:11" x14ac:dyDescent="0.25">
      <c r="A48" s="87" t="s">
        <v>457</v>
      </c>
      <c r="B48" s="87" t="s">
        <v>660</v>
      </c>
      <c r="C48" s="5" t="s">
        <v>458</v>
      </c>
      <c r="D48" s="5" t="s">
        <v>459</v>
      </c>
      <c r="E48" s="5" t="s">
        <v>80</v>
      </c>
      <c r="F48" s="5" t="s">
        <v>357</v>
      </c>
      <c r="G48" s="5" t="s">
        <v>673</v>
      </c>
      <c r="H48" s="5"/>
      <c r="I48" s="5" t="s">
        <v>149</v>
      </c>
      <c r="J48" s="5" t="s">
        <v>359</v>
      </c>
      <c r="K48" s="5"/>
    </row>
    <row r="49" spans="1:11" x14ac:dyDescent="0.25">
      <c r="A49" s="87" t="s">
        <v>460</v>
      </c>
      <c r="B49" s="87" t="s">
        <v>461</v>
      </c>
      <c r="C49" s="5" t="s">
        <v>462</v>
      </c>
      <c r="D49" s="5" t="s">
        <v>463</v>
      </c>
      <c r="E49" s="5" t="s">
        <v>73</v>
      </c>
      <c r="F49" s="5" t="s">
        <v>439</v>
      </c>
      <c r="G49" s="5" t="s">
        <v>358</v>
      </c>
      <c r="H49" s="5"/>
      <c r="I49" s="5" t="s">
        <v>149</v>
      </c>
      <c r="J49" s="5" t="s">
        <v>363</v>
      </c>
      <c r="K49" s="5"/>
    </row>
    <row r="50" spans="1:11" x14ac:dyDescent="0.25">
      <c r="A50" s="87" t="s">
        <v>464</v>
      </c>
      <c r="B50" s="87" t="s">
        <v>465</v>
      </c>
      <c r="C50" s="5" t="s">
        <v>466</v>
      </c>
      <c r="D50" s="5" t="s">
        <v>467</v>
      </c>
      <c r="E50" s="5" t="s">
        <v>468</v>
      </c>
      <c r="F50" s="5" t="s">
        <v>357</v>
      </c>
      <c r="G50" s="5" t="s">
        <v>673</v>
      </c>
      <c r="H50" s="5"/>
      <c r="I50" s="5" t="s">
        <v>149</v>
      </c>
      <c r="J50" s="5" t="s">
        <v>420</v>
      </c>
      <c r="K50" s="5" t="s">
        <v>379</v>
      </c>
    </row>
    <row r="51" spans="1:11" x14ac:dyDescent="0.25">
      <c r="A51" s="87" t="s">
        <v>469</v>
      </c>
      <c r="B51" s="87" t="s">
        <v>177</v>
      </c>
      <c r="C51" s="5" t="s">
        <v>470</v>
      </c>
      <c r="D51" s="5" t="s">
        <v>471</v>
      </c>
      <c r="E51" s="5" t="s">
        <v>73</v>
      </c>
      <c r="F51" s="5" t="s">
        <v>391</v>
      </c>
      <c r="G51" s="5" t="s">
        <v>358</v>
      </c>
      <c r="H51" s="5"/>
      <c r="I51" s="5" t="s">
        <v>149</v>
      </c>
      <c r="J51" s="5" t="s">
        <v>359</v>
      </c>
      <c r="K51" s="5"/>
    </row>
    <row r="52" spans="1:11" x14ac:dyDescent="0.25">
      <c r="A52" s="87" t="s">
        <v>472</v>
      </c>
      <c r="B52" s="87" t="s">
        <v>177</v>
      </c>
      <c r="C52" s="5" t="s">
        <v>473</v>
      </c>
      <c r="D52" s="5" t="s">
        <v>471</v>
      </c>
      <c r="E52" s="5" t="s">
        <v>73</v>
      </c>
      <c r="F52" s="5" t="s">
        <v>357</v>
      </c>
      <c r="G52" s="5" t="s">
        <v>358</v>
      </c>
      <c r="H52" s="5"/>
      <c r="I52" s="5" t="s">
        <v>149</v>
      </c>
      <c r="J52" s="5" t="s">
        <v>363</v>
      </c>
      <c r="K52" s="5"/>
    </row>
    <row r="53" spans="1:11" x14ac:dyDescent="0.25">
      <c r="A53" s="87" t="s">
        <v>474</v>
      </c>
      <c r="B53" s="87" t="s">
        <v>177</v>
      </c>
      <c r="C53" s="5" t="s">
        <v>149</v>
      </c>
      <c r="D53" s="5" t="s">
        <v>471</v>
      </c>
      <c r="E53" s="5" t="s">
        <v>73</v>
      </c>
      <c r="F53" s="5" t="s">
        <v>357</v>
      </c>
      <c r="G53" s="5" t="s">
        <v>673</v>
      </c>
      <c r="H53" s="5"/>
      <c r="I53" s="5" t="s">
        <v>149</v>
      </c>
      <c r="J53" s="5" t="s">
        <v>359</v>
      </c>
      <c r="K53" s="5"/>
    </row>
    <row r="54" spans="1:11" x14ac:dyDescent="0.25">
      <c r="A54" s="87" t="s">
        <v>475</v>
      </c>
      <c r="B54" s="87" t="s">
        <v>277</v>
      </c>
      <c r="C54" s="5" t="s">
        <v>476</v>
      </c>
      <c r="D54" s="5" t="s">
        <v>477</v>
      </c>
      <c r="E54" s="5" t="s">
        <v>377</v>
      </c>
      <c r="F54" s="5" t="s">
        <v>357</v>
      </c>
      <c r="G54" s="5" t="s">
        <v>358</v>
      </c>
      <c r="H54" s="5"/>
      <c r="I54" s="5" t="s">
        <v>149</v>
      </c>
      <c r="J54" s="5" t="s">
        <v>363</v>
      </c>
      <c r="K54" s="5" t="s">
        <v>364</v>
      </c>
    </row>
    <row r="55" spans="1:11" x14ac:dyDescent="0.25">
      <c r="A55" s="87" t="s">
        <v>273</v>
      </c>
      <c r="B55" s="87" t="s">
        <v>277</v>
      </c>
      <c r="C55" s="5" t="s">
        <v>476</v>
      </c>
      <c r="D55" s="5" t="s">
        <v>477</v>
      </c>
      <c r="E55" s="5" t="s">
        <v>478</v>
      </c>
      <c r="F55" s="5" t="s">
        <v>378</v>
      </c>
      <c r="G55" s="5" t="s">
        <v>358</v>
      </c>
      <c r="H55" s="5"/>
      <c r="I55" s="5" t="s">
        <v>149</v>
      </c>
      <c r="J55" s="5" t="s">
        <v>363</v>
      </c>
      <c r="K55" s="5" t="s">
        <v>364</v>
      </c>
    </row>
    <row r="56" spans="1:11" x14ac:dyDescent="0.25">
      <c r="A56" s="87" t="s">
        <v>329</v>
      </c>
      <c r="B56" s="87" t="s">
        <v>139</v>
      </c>
      <c r="C56" s="5" t="s">
        <v>149</v>
      </c>
      <c r="D56" s="5" t="s">
        <v>479</v>
      </c>
      <c r="E56" s="5" t="s">
        <v>80</v>
      </c>
      <c r="F56" s="5" t="s">
        <v>357</v>
      </c>
      <c r="G56" s="5" t="s">
        <v>358</v>
      </c>
      <c r="H56" s="5"/>
      <c r="I56" s="5" t="s">
        <v>149</v>
      </c>
      <c r="J56" s="5" t="s">
        <v>397</v>
      </c>
      <c r="K56" s="5"/>
    </row>
    <row r="57" spans="1:11" x14ac:dyDescent="0.25">
      <c r="A57" s="87" t="s">
        <v>480</v>
      </c>
      <c r="B57" s="87" t="s">
        <v>481</v>
      </c>
      <c r="C57" s="5" t="s">
        <v>482</v>
      </c>
      <c r="D57" s="5" t="s">
        <v>483</v>
      </c>
      <c r="E57" s="5" t="s">
        <v>73</v>
      </c>
      <c r="F57" s="5" t="s">
        <v>378</v>
      </c>
      <c r="G57" s="5" t="s">
        <v>358</v>
      </c>
      <c r="H57" s="5"/>
      <c r="I57" s="5" t="s">
        <v>149</v>
      </c>
      <c r="J57" s="5" t="s">
        <v>363</v>
      </c>
      <c r="K57" s="5" t="s">
        <v>379</v>
      </c>
    </row>
    <row r="58" spans="1:11" x14ac:dyDescent="0.25">
      <c r="A58" s="87" t="s">
        <v>203</v>
      </c>
      <c r="B58" s="87" t="s">
        <v>150</v>
      </c>
      <c r="C58" s="5" t="s">
        <v>149</v>
      </c>
      <c r="D58" s="5" t="s">
        <v>423</v>
      </c>
      <c r="E58" s="5" t="s">
        <v>377</v>
      </c>
      <c r="F58" s="5" t="s">
        <v>357</v>
      </c>
      <c r="G58" s="5" t="s">
        <v>358</v>
      </c>
      <c r="H58" s="5"/>
      <c r="I58" s="5" t="s">
        <v>149</v>
      </c>
      <c r="J58" s="5" t="s">
        <v>420</v>
      </c>
      <c r="K58" s="5"/>
    </row>
    <row r="59" spans="1:11" x14ac:dyDescent="0.25">
      <c r="A59" s="87" t="s">
        <v>334</v>
      </c>
      <c r="B59" s="87" t="s">
        <v>336</v>
      </c>
      <c r="C59" s="5" t="s">
        <v>17</v>
      </c>
      <c r="D59" s="5" t="s">
        <v>411</v>
      </c>
      <c r="E59" s="5" t="s">
        <v>80</v>
      </c>
      <c r="F59" s="5" t="s">
        <v>378</v>
      </c>
      <c r="G59" s="5" t="s">
        <v>358</v>
      </c>
      <c r="H59" s="5"/>
      <c r="I59" s="5" t="s">
        <v>149</v>
      </c>
      <c r="J59" s="5" t="s">
        <v>359</v>
      </c>
      <c r="K59" s="5"/>
    </row>
    <row r="60" spans="1:11" x14ac:dyDescent="0.25">
      <c r="A60" s="87" t="s">
        <v>217</v>
      </c>
      <c r="B60" s="87" t="s">
        <v>163</v>
      </c>
      <c r="C60" s="5" t="s">
        <v>47</v>
      </c>
      <c r="D60" s="5" t="s">
        <v>449</v>
      </c>
      <c r="E60" s="5" t="s">
        <v>80</v>
      </c>
      <c r="F60" s="5" t="s">
        <v>378</v>
      </c>
      <c r="G60" s="5" t="s">
        <v>673</v>
      </c>
      <c r="H60" s="5"/>
      <c r="I60" s="5" t="s">
        <v>149</v>
      </c>
      <c r="J60" s="5" t="s">
        <v>359</v>
      </c>
      <c r="K60" s="5"/>
    </row>
    <row r="61" spans="1:11" x14ac:dyDescent="0.25">
      <c r="A61" s="87" t="s">
        <v>196</v>
      </c>
      <c r="B61" s="87" t="s">
        <v>140</v>
      </c>
      <c r="C61" s="5" t="s">
        <v>129</v>
      </c>
      <c r="D61" s="5" t="s">
        <v>418</v>
      </c>
      <c r="E61" s="5" t="s">
        <v>377</v>
      </c>
      <c r="F61" s="5" t="s">
        <v>357</v>
      </c>
      <c r="G61" s="5" t="s">
        <v>358</v>
      </c>
      <c r="H61" s="5"/>
      <c r="I61" s="5" t="s">
        <v>149</v>
      </c>
      <c r="J61" s="5" t="s">
        <v>363</v>
      </c>
      <c r="K61" s="5"/>
    </row>
    <row r="62" spans="1:11" x14ac:dyDescent="0.25">
      <c r="A62" s="87" t="s">
        <v>484</v>
      </c>
      <c r="B62" s="87" t="s">
        <v>485</v>
      </c>
      <c r="C62" s="5" t="s">
        <v>486</v>
      </c>
      <c r="D62" s="5" t="s">
        <v>362</v>
      </c>
      <c r="E62" s="5" t="s">
        <v>80</v>
      </c>
      <c r="F62" s="5" t="s">
        <v>378</v>
      </c>
      <c r="G62" s="5" t="s">
        <v>673</v>
      </c>
      <c r="H62" s="5"/>
      <c r="I62" s="5" t="s">
        <v>149</v>
      </c>
      <c r="J62" s="5" t="s">
        <v>359</v>
      </c>
      <c r="K62" s="5"/>
    </row>
    <row r="63" spans="1:11" x14ac:dyDescent="0.25">
      <c r="A63" s="87" t="s">
        <v>212</v>
      </c>
      <c r="B63" s="87" t="s">
        <v>164</v>
      </c>
      <c r="C63" s="5" t="s">
        <v>487</v>
      </c>
      <c r="D63" s="5" t="s">
        <v>488</v>
      </c>
      <c r="E63" s="5" t="s">
        <v>80</v>
      </c>
      <c r="F63" s="5" t="s">
        <v>378</v>
      </c>
      <c r="G63" s="5" t="s">
        <v>358</v>
      </c>
      <c r="H63" s="5"/>
      <c r="I63" s="5" t="s">
        <v>149</v>
      </c>
      <c r="J63" s="5" t="s">
        <v>359</v>
      </c>
      <c r="K63" s="5"/>
    </row>
    <row r="64" spans="1:11" x14ac:dyDescent="0.25">
      <c r="A64" s="87" t="s">
        <v>489</v>
      </c>
      <c r="B64" s="87" t="s">
        <v>164</v>
      </c>
      <c r="C64" s="5" t="s">
        <v>490</v>
      </c>
      <c r="D64" s="5" t="s">
        <v>488</v>
      </c>
      <c r="E64" s="5" t="s">
        <v>80</v>
      </c>
      <c r="F64" s="5" t="s">
        <v>378</v>
      </c>
      <c r="G64" s="5" t="s">
        <v>358</v>
      </c>
      <c r="H64" s="5"/>
      <c r="I64" s="5" t="s">
        <v>149</v>
      </c>
      <c r="J64" s="5" t="s">
        <v>359</v>
      </c>
      <c r="K64" s="5"/>
    </row>
    <row r="65" spans="1:11" x14ac:dyDescent="0.25">
      <c r="A65" s="87" t="s">
        <v>491</v>
      </c>
      <c r="B65" s="87" t="s">
        <v>492</v>
      </c>
      <c r="C65" s="5" t="s">
        <v>493</v>
      </c>
      <c r="D65" s="5" t="s">
        <v>463</v>
      </c>
      <c r="E65" s="5" t="s">
        <v>73</v>
      </c>
      <c r="F65" s="5" t="s">
        <v>439</v>
      </c>
      <c r="G65" s="5" t="s">
        <v>358</v>
      </c>
      <c r="H65" s="5"/>
      <c r="I65" s="5" t="s">
        <v>149</v>
      </c>
      <c r="J65" s="5" t="s">
        <v>363</v>
      </c>
      <c r="K65" s="5"/>
    </row>
    <row r="66" spans="1:11" x14ac:dyDescent="0.25">
      <c r="A66" s="87" t="s">
        <v>494</v>
      </c>
      <c r="B66" s="87" t="s">
        <v>270</v>
      </c>
      <c r="C66" s="5" t="s">
        <v>495</v>
      </c>
      <c r="D66" s="5" t="s">
        <v>463</v>
      </c>
      <c r="E66" s="5" t="s">
        <v>80</v>
      </c>
      <c r="F66" s="5" t="s">
        <v>357</v>
      </c>
      <c r="G66" s="5" t="s">
        <v>358</v>
      </c>
      <c r="H66" s="5"/>
      <c r="I66" s="5" t="s">
        <v>149</v>
      </c>
      <c r="J66" s="5" t="s">
        <v>359</v>
      </c>
      <c r="K66" s="5"/>
    </row>
    <row r="67" spans="1:11" x14ac:dyDescent="0.25">
      <c r="A67" s="87" t="s">
        <v>496</v>
      </c>
      <c r="B67" s="87" t="s">
        <v>24</v>
      </c>
      <c r="C67" s="5" t="s">
        <v>24</v>
      </c>
      <c r="D67" s="5" t="s">
        <v>463</v>
      </c>
      <c r="E67" s="5" t="s">
        <v>80</v>
      </c>
      <c r="F67" s="5" t="s">
        <v>378</v>
      </c>
      <c r="G67" s="5" t="s">
        <v>358</v>
      </c>
      <c r="H67" s="5"/>
      <c r="I67" s="5" t="s">
        <v>149</v>
      </c>
      <c r="J67" s="5" t="s">
        <v>363</v>
      </c>
      <c r="K67" s="5"/>
    </row>
    <row r="68" spans="1:11" x14ac:dyDescent="0.25">
      <c r="A68" s="87" t="s">
        <v>497</v>
      </c>
      <c r="B68" s="87" t="s">
        <v>498</v>
      </c>
      <c r="C68" s="5" t="s">
        <v>499</v>
      </c>
      <c r="D68" s="5" t="s">
        <v>500</v>
      </c>
      <c r="E68" s="5" t="s">
        <v>80</v>
      </c>
      <c r="F68" s="5" t="s">
        <v>378</v>
      </c>
      <c r="G68" s="5" t="s">
        <v>358</v>
      </c>
      <c r="H68" s="5"/>
      <c r="I68" s="5" t="s">
        <v>149</v>
      </c>
      <c r="J68" s="5" t="s">
        <v>359</v>
      </c>
      <c r="K68" s="5"/>
    </row>
    <row r="69" spans="1:11" x14ac:dyDescent="0.25">
      <c r="A69" s="87" t="s">
        <v>501</v>
      </c>
      <c r="B69" s="87" t="s">
        <v>502</v>
      </c>
      <c r="C69" s="5" t="s">
        <v>503</v>
      </c>
      <c r="D69" s="5" t="s">
        <v>504</v>
      </c>
      <c r="E69" s="5" t="s">
        <v>73</v>
      </c>
      <c r="F69" s="5" t="s">
        <v>378</v>
      </c>
      <c r="G69" s="5" t="s">
        <v>358</v>
      </c>
      <c r="H69" s="5"/>
      <c r="I69" s="5" t="s">
        <v>149</v>
      </c>
      <c r="J69" s="5" t="s">
        <v>363</v>
      </c>
      <c r="K69" s="5"/>
    </row>
    <row r="70" spans="1:11" x14ac:dyDescent="0.25">
      <c r="A70" s="87" t="s">
        <v>505</v>
      </c>
      <c r="B70" s="87" t="s">
        <v>257</v>
      </c>
      <c r="C70" s="5" t="s">
        <v>506</v>
      </c>
      <c r="D70" s="5" t="s">
        <v>507</v>
      </c>
      <c r="E70" s="5" t="s">
        <v>80</v>
      </c>
      <c r="F70" s="5" t="s">
        <v>378</v>
      </c>
      <c r="G70" s="5" t="s">
        <v>358</v>
      </c>
      <c r="H70" s="5"/>
      <c r="I70" s="5" t="s">
        <v>149</v>
      </c>
      <c r="J70" s="5" t="s">
        <v>420</v>
      </c>
      <c r="K70" s="5"/>
    </row>
    <row r="71" spans="1:11" x14ac:dyDescent="0.25">
      <c r="A71" s="87" t="s">
        <v>508</v>
      </c>
      <c r="B71" s="87" t="s">
        <v>509</v>
      </c>
      <c r="C71" s="5" t="s">
        <v>149</v>
      </c>
      <c r="D71" s="5" t="s">
        <v>510</v>
      </c>
      <c r="E71" s="5" t="s">
        <v>73</v>
      </c>
      <c r="F71" s="5" t="s">
        <v>357</v>
      </c>
      <c r="G71" s="5" t="s">
        <v>358</v>
      </c>
      <c r="H71" s="5"/>
      <c r="I71" s="5" t="s">
        <v>149</v>
      </c>
      <c r="J71" s="5" t="s">
        <v>393</v>
      </c>
      <c r="K71" s="5"/>
    </row>
    <row r="72" spans="1:11" x14ac:dyDescent="0.25">
      <c r="A72" s="87" t="s">
        <v>511</v>
      </c>
      <c r="B72" s="87" t="s">
        <v>512</v>
      </c>
      <c r="C72" s="5" t="s">
        <v>513</v>
      </c>
      <c r="D72" s="5" t="s">
        <v>514</v>
      </c>
      <c r="E72" s="5" t="s">
        <v>73</v>
      </c>
      <c r="F72" s="5" t="s">
        <v>357</v>
      </c>
      <c r="G72" s="5" t="s">
        <v>358</v>
      </c>
      <c r="H72" s="5"/>
      <c r="I72" s="5" t="s">
        <v>149</v>
      </c>
      <c r="J72" s="5" t="s">
        <v>397</v>
      </c>
      <c r="K72" s="5"/>
    </row>
    <row r="73" spans="1:11" x14ac:dyDescent="0.25">
      <c r="A73" s="87" t="s">
        <v>282</v>
      </c>
      <c r="B73" s="87" t="s">
        <v>141</v>
      </c>
      <c r="C73" s="5" t="s">
        <v>515</v>
      </c>
      <c r="D73" s="5" t="s">
        <v>423</v>
      </c>
      <c r="E73" s="5" t="s">
        <v>377</v>
      </c>
      <c r="F73" s="5" t="s">
        <v>357</v>
      </c>
      <c r="G73" s="5" t="s">
        <v>358</v>
      </c>
      <c r="H73" s="5"/>
      <c r="I73" s="5" t="s">
        <v>149</v>
      </c>
      <c r="J73" s="5" t="s">
        <v>420</v>
      </c>
      <c r="K73" s="5" t="s">
        <v>456</v>
      </c>
    </row>
    <row r="74" spans="1:11" x14ac:dyDescent="0.25">
      <c r="A74" s="87" t="s">
        <v>210</v>
      </c>
      <c r="B74" s="87" t="s">
        <v>516</v>
      </c>
      <c r="C74" s="5" t="s">
        <v>149</v>
      </c>
      <c r="D74" s="5" t="s">
        <v>517</v>
      </c>
      <c r="E74" s="5" t="s">
        <v>377</v>
      </c>
      <c r="F74" s="5" t="s">
        <v>357</v>
      </c>
      <c r="G74" s="5" t="s">
        <v>358</v>
      </c>
      <c r="H74" s="5"/>
      <c r="I74" s="5" t="s">
        <v>149</v>
      </c>
      <c r="J74" s="5" t="s">
        <v>359</v>
      </c>
      <c r="K74" s="5"/>
    </row>
    <row r="75" spans="1:11" x14ac:dyDescent="0.25">
      <c r="A75" s="87" t="s">
        <v>518</v>
      </c>
      <c r="B75" s="87" t="s">
        <v>516</v>
      </c>
      <c r="C75" s="5" t="s">
        <v>519</v>
      </c>
      <c r="D75" s="5" t="s">
        <v>517</v>
      </c>
      <c r="E75" s="5" t="s">
        <v>520</v>
      </c>
      <c r="F75" s="5" t="s">
        <v>378</v>
      </c>
      <c r="G75" s="5" t="s">
        <v>673</v>
      </c>
      <c r="H75" s="5"/>
      <c r="I75" s="5" t="s">
        <v>149</v>
      </c>
      <c r="J75" s="5" t="s">
        <v>359</v>
      </c>
      <c r="K75" s="5"/>
    </row>
    <row r="76" spans="1:11" x14ac:dyDescent="0.25">
      <c r="A76" s="87" t="s">
        <v>521</v>
      </c>
      <c r="B76" s="87" t="s">
        <v>522</v>
      </c>
      <c r="C76" s="5" t="s">
        <v>149</v>
      </c>
      <c r="D76" s="5" t="s">
        <v>370</v>
      </c>
      <c r="E76" s="5" t="s">
        <v>377</v>
      </c>
      <c r="F76" s="5" t="s">
        <v>357</v>
      </c>
      <c r="G76" s="5" t="s">
        <v>358</v>
      </c>
      <c r="H76" s="5"/>
      <c r="I76" s="5" t="s">
        <v>149</v>
      </c>
      <c r="J76" s="5" t="s">
        <v>420</v>
      </c>
      <c r="K76" s="5"/>
    </row>
    <row r="77" spans="1:11" x14ac:dyDescent="0.25">
      <c r="A77" s="87" t="s">
        <v>243</v>
      </c>
      <c r="B77" s="87" t="s">
        <v>258</v>
      </c>
      <c r="C77" s="5" t="s">
        <v>259</v>
      </c>
      <c r="D77" s="5" t="s">
        <v>523</v>
      </c>
      <c r="E77" s="5" t="s">
        <v>80</v>
      </c>
      <c r="F77" s="5" t="s">
        <v>378</v>
      </c>
      <c r="G77" s="5" t="s">
        <v>358</v>
      </c>
      <c r="H77" s="5"/>
      <c r="I77" s="5" t="s">
        <v>149</v>
      </c>
      <c r="J77" s="5" t="s">
        <v>359</v>
      </c>
      <c r="K77" s="5"/>
    </row>
    <row r="78" spans="1:11" x14ac:dyDescent="0.25">
      <c r="A78" s="87" t="s">
        <v>222</v>
      </c>
      <c r="B78" s="87" t="s">
        <v>260</v>
      </c>
      <c r="C78" s="5" t="s">
        <v>524</v>
      </c>
      <c r="D78" s="5" t="s">
        <v>525</v>
      </c>
      <c r="E78" s="5" t="s">
        <v>73</v>
      </c>
      <c r="F78" s="5" t="s">
        <v>397</v>
      </c>
      <c r="G78" s="5" t="s">
        <v>397</v>
      </c>
      <c r="H78" s="5" t="s">
        <v>397</v>
      </c>
      <c r="I78" s="5" t="s">
        <v>149</v>
      </c>
      <c r="J78" s="5" t="s">
        <v>359</v>
      </c>
      <c r="K78" s="5"/>
    </row>
    <row r="79" spans="1:11" x14ac:dyDescent="0.25">
      <c r="A79" s="87" t="s">
        <v>526</v>
      </c>
      <c r="B79" s="87" t="s">
        <v>527</v>
      </c>
      <c r="C79" s="5" t="s">
        <v>110</v>
      </c>
      <c r="D79" s="5" t="s">
        <v>528</v>
      </c>
      <c r="E79" s="5" t="s">
        <v>529</v>
      </c>
      <c r="F79" s="5" t="s">
        <v>378</v>
      </c>
      <c r="G79" s="5" t="s">
        <v>673</v>
      </c>
      <c r="H79" s="5"/>
      <c r="I79" s="5" t="s">
        <v>149</v>
      </c>
      <c r="J79" s="5" t="s">
        <v>359</v>
      </c>
      <c r="K79" s="5"/>
    </row>
    <row r="80" spans="1:11" x14ac:dyDescent="0.25">
      <c r="A80" s="87" t="s">
        <v>530</v>
      </c>
      <c r="B80" s="87" t="s">
        <v>531</v>
      </c>
      <c r="C80" s="5" t="s">
        <v>531</v>
      </c>
      <c r="D80" s="5" t="s">
        <v>532</v>
      </c>
      <c r="E80" s="5" t="s">
        <v>533</v>
      </c>
      <c r="F80" s="5" t="s">
        <v>357</v>
      </c>
      <c r="G80" s="5" t="s">
        <v>358</v>
      </c>
      <c r="H80" s="5"/>
      <c r="I80" s="5" t="s">
        <v>149</v>
      </c>
      <c r="J80" s="5" t="s">
        <v>363</v>
      </c>
      <c r="K80" s="5" t="s">
        <v>364</v>
      </c>
    </row>
    <row r="81" spans="1:11" x14ac:dyDescent="0.25">
      <c r="A81" s="87" t="s">
        <v>534</v>
      </c>
      <c r="B81" s="87" t="s">
        <v>535</v>
      </c>
      <c r="C81" s="5" t="s">
        <v>536</v>
      </c>
      <c r="D81" s="5" t="s">
        <v>479</v>
      </c>
      <c r="E81" s="5" t="s">
        <v>73</v>
      </c>
      <c r="F81" s="5" t="s">
        <v>378</v>
      </c>
      <c r="G81" s="5" t="s">
        <v>358</v>
      </c>
      <c r="H81" s="5"/>
      <c r="I81" s="5" t="s">
        <v>149</v>
      </c>
      <c r="J81" s="5" t="s">
        <v>359</v>
      </c>
      <c r="K81" s="5"/>
    </row>
    <row r="82" spans="1:11" x14ac:dyDescent="0.25">
      <c r="A82" s="87" t="s">
        <v>537</v>
      </c>
      <c r="B82" s="87" t="s">
        <v>155</v>
      </c>
      <c r="C82" s="5" t="s">
        <v>538</v>
      </c>
      <c r="D82" s="5" t="s">
        <v>539</v>
      </c>
      <c r="E82" s="5" t="s">
        <v>520</v>
      </c>
      <c r="F82" s="5" t="s">
        <v>378</v>
      </c>
      <c r="G82" s="5" t="s">
        <v>358</v>
      </c>
      <c r="H82" s="5"/>
      <c r="I82" s="5" t="s">
        <v>149</v>
      </c>
      <c r="J82" s="5" t="s">
        <v>420</v>
      </c>
      <c r="K82" s="5" t="s">
        <v>540</v>
      </c>
    </row>
    <row r="83" spans="1:11" x14ac:dyDescent="0.25">
      <c r="A83" s="87" t="s">
        <v>208</v>
      </c>
      <c r="B83" s="87" t="s">
        <v>155</v>
      </c>
      <c r="C83" s="5" t="s">
        <v>538</v>
      </c>
      <c r="D83" s="5" t="s">
        <v>539</v>
      </c>
      <c r="E83" s="5" t="s">
        <v>520</v>
      </c>
      <c r="F83" s="5" t="s">
        <v>378</v>
      </c>
      <c r="G83" s="5" t="s">
        <v>358</v>
      </c>
      <c r="H83" s="5"/>
      <c r="I83" s="5" t="s">
        <v>149</v>
      </c>
      <c r="J83" s="5" t="s">
        <v>359</v>
      </c>
      <c r="K83" s="5" t="s">
        <v>540</v>
      </c>
    </row>
    <row r="84" spans="1:11" x14ac:dyDescent="0.25">
      <c r="A84" s="87" t="s">
        <v>541</v>
      </c>
      <c r="B84" s="87" t="s">
        <v>279</v>
      </c>
      <c r="C84" s="5" t="s">
        <v>542</v>
      </c>
      <c r="D84" s="5" t="s">
        <v>543</v>
      </c>
      <c r="E84" s="5" t="s">
        <v>520</v>
      </c>
      <c r="F84" s="5" t="s">
        <v>357</v>
      </c>
      <c r="G84" s="5" t="s">
        <v>358</v>
      </c>
      <c r="H84" s="5"/>
      <c r="I84" s="5" t="s">
        <v>149</v>
      </c>
      <c r="J84" s="5" t="s">
        <v>359</v>
      </c>
      <c r="K84" s="5" t="s">
        <v>364</v>
      </c>
    </row>
    <row r="85" spans="1:11" x14ac:dyDescent="0.25">
      <c r="A85" s="87" t="s">
        <v>544</v>
      </c>
      <c r="B85" s="87" t="s">
        <v>142</v>
      </c>
      <c r="C85" s="5" t="s">
        <v>149</v>
      </c>
      <c r="D85" s="5" t="s">
        <v>423</v>
      </c>
      <c r="E85" s="5" t="s">
        <v>377</v>
      </c>
      <c r="F85" s="5" t="s">
        <v>357</v>
      </c>
      <c r="G85" s="5" t="s">
        <v>358</v>
      </c>
      <c r="H85" s="5"/>
      <c r="I85" s="5" t="s">
        <v>149</v>
      </c>
      <c r="J85" s="5" t="s">
        <v>420</v>
      </c>
      <c r="K85" s="5" t="s">
        <v>379</v>
      </c>
    </row>
    <row r="86" spans="1:11" x14ac:dyDescent="0.25">
      <c r="A86" s="87" t="s">
        <v>200</v>
      </c>
      <c r="B86" s="87" t="s">
        <v>142</v>
      </c>
      <c r="C86" s="5" t="s">
        <v>149</v>
      </c>
      <c r="D86" s="5" t="s">
        <v>423</v>
      </c>
      <c r="E86" s="5" t="s">
        <v>377</v>
      </c>
      <c r="F86" s="5" t="s">
        <v>357</v>
      </c>
      <c r="G86" s="5" t="s">
        <v>358</v>
      </c>
      <c r="H86" s="5"/>
      <c r="I86" s="5" t="s">
        <v>149</v>
      </c>
      <c r="J86" s="5" t="s">
        <v>420</v>
      </c>
      <c r="K86" s="5"/>
    </row>
    <row r="87" spans="1:11" x14ac:dyDescent="0.25">
      <c r="A87" s="87" t="s">
        <v>545</v>
      </c>
      <c r="B87" s="87" t="s">
        <v>546</v>
      </c>
      <c r="C87" s="5" t="s">
        <v>547</v>
      </c>
      <c r="D87" s="5" t="s">
        <v>362</v>
      </c>
      <c r="E87" s="5" t="s">
        <v>377</v>
      </c>
      <c r="F87" s="5" t="s">
        <v>357</v>
      </c>
      <c r="G87" s="5" t="s">
        <v>358</v>
      </c>
      <c r="H87" s="5"/>
      <c r="I87" s="5" t="s">
        <v>149</v>
      </c>
      <c r="J87" s="5" t="s">
        <v>359</v>
      </c>
      <c r="K87" s="5"/>
    </row>
    <row r="88" spans="1:11" x14ac:dyDescent="0.25">
      <c r="A88" s="87" t="s">
        <v>250</v>
      </c>
      <c r="B88" s="87" t="s">
        <v>261</v>
      </c>
      <c r="C88" s="5" t="s">
        <v>548</v>
      </c>
      <c r="D88" s="5" t="s">
        <v>424</v>
      </c>
      <c r="E88" s="5" t="s">
        <v>80</v>
      </c>
      <c r="F88" s="5" t="s">
        <v>357</v>
      </c>
      <c r="G88" s="5" t="s">
        <v>358</v>
      </c>
      <c r="H88" s="5"/>
      <c r="I88" s="5" t="s">
        <v>149</v>
      </c>
      <c r="J88" s="5" t="s">
        <v>359</v>
      </c>
      <c r="K88" s="5"/>
    </row>
    <row r="89" spans="1:11" x14ac:dyDescent="0.25">
      <c r="A89" s="87" t="s">
        <v>218</v>
      </c>
      <c r="B89" s="87" t="s">
        <v>166</v>
      </c>
      <c r="C89" s="5" t="s">
        <v>149</v>
      </c>
      <c r="D89" s="5" t="s">
        <v>549</v>
      </c>
      <c r="E89" s="5" t="s">
        <v>73</v>
      </c>
      <c r="F89" s="5" t="s">
        <v>357</v>
      </c>
      <c r="G89" s="5" t="s">
        <v>358</v>
      </c>
      <c r="H89" s="5"/>
      <c r="I89" s="5" t="s">
        <v>149</v>
      </c>
      <c r="J89" s="5" t="s">
        <v>393</v>
      </c>
      <c r="K89" s="5"/>
    </row>
    <row r="90" spans="1:11" x14ac:dyDescent="0.25">
      <c r="A90" s="87" t="s">
        <v>550</v>
      </c>
      <c r="B90" s="87" t="s">
        <v>551</v>
      </c>
      <c r="C90" s="5" t="s">
        <v>149</v>
      </c>
      <c r="D90" s="5" t="s">
        <v>552</v>
      </c>
      <c r="E90" s="5" t="s">
        <v>80</v>
      </c>
      <c r="F90" s="5" t="s">
        <v>357</v>
      </c>
      <c r="G90" s="5" t="s">
        <v>358</v>
      </c>
      <c r="H90" s="5"/>
      <c r="I90" s="5" t="s">
        <v>149</v>
      </c>
      <c r="J90" s="5" t="s">
        <v>363</v>
      </c>
      <c r="K90" s="5"/>
    </row>
    <row r="91" spans="1:11" x14ac:dyDescent="0.25">
      <c r="A91" s="87" t="s">
        <v>274</v>
      </c>
      <c r="B91" s="87" t="s">
        <v>280</v>
      </c>
      <c r="C91" s="5" t="s">
        <v>120</v>
      </c>
      <c r="D91" s="5" t="s">
        <v>121</v>
      </c>
      <c r="E91" s="5" t="s">
        <v>377</v>
      </c>
      <c r="F91" s="5" t="s">
        <v>357</v>
      </c>
      <c r="G91" s="5" t="s">
        <v>358</v>
      </c>
      <c r="H91" s="5"/>
      <c r="I91" s="5" t="s">
        <v>149</v>
      </c>
      <c r="J91" s="5" t="s">
        <v>359</v>
      </c>
      <c r="K91" s="5"/>
    </row>
    <row r="92" spans="1:11" x14ac:dyDescent="0.25">
      <c r="A92" s="87" t="s">
        <v>201</v>
      </c>
      <c r="B92" s="87" t="s">
        <v>143</v>
      </c>
      <c r="C92" s="5" t="s">
        <v>553</v>
      </c>
      <c r="D92" s="5" t="s">
        <v>362</v>
      </c>
      <c r="E92" s="5" t="s">
        <v>377</v>
      </c>
      <c r="F92" s="5" t="s">
        <v>357</v>
      </c>
      <c r="G92" s="5" t="s">
        <v>358</v>
      </c>
      <c r="H92" s="5"/>
      <c r="I92" s="5" t="s">
        <v>149</v>
      </c>
      <c r="J92" s="5" t="s">
        <v>420</v>
      </c>
      <c r="K92" s="5"/>
    </row>
    <row r="93" spans="1:11" x14ac:dyDescent="0.25">
      <c r="A93" s="87" t="s">
        <v>554</v>
      </c>
      <c r="B93" s="87" t="s">
        <v>143</v>
      </c>
      <c r="C93" s="5" t="s">
        <v>555</v>
      </c>
      <c r="D93" s="5" t="s">
        <v>362</v>
      </c>
      <c r="E93" s="5" t="s">
        <v>377</v>
      </c>
      <c r="F93" s="5" t="s">
        <v>378</v>
      </c>
      <c r="G93" s="5" t="s">
        <v>358</v>
      </c>
      <c r="H93" s="5"/>
      <c r="I93" s="5" t="s">
        <v>149</v>
      </c>
      <c r="J93" s="5" t="s">
        <v>420</v>
      </c>
      <c r="K93" s="5"/>
    </row>
    <row r="94" spans="1:11" x14ac:dyDescent="0.25">
      <c r="A94" s="87" t="s">
        <v>195</v>
      </c>
      <c r="B94" s="87" t="s">
        <v>143</v>
      </c>
      <c r="C94" s="5" t="s">
        <v>128</v>
      </c>
      <c r="D94" s="5" t="s">
        <v>362</v>
      </c>
      <c r="E94" s="5" t="s">
        <v>377</v>
      </c>
      <c r="F94" s="5" t="s">
        <v>378</v>
      </c>
      <c r="G94" s="5" t="s">
        <v>358</v>
      </c>
      <c r="H94" s="5"/>
      <c r="I94" s="5" t="s">
        <v>149</v>
      </c>
      <c r="J94" s="5" t="s">
        <v>363</v>
      </c>
      <c r="K94" s="5"/>
    </row>
    <row r="95" spans="1:11" x14ac:dyDescent="0.25">
      <c r="A95" s="87" t="s">
        <v>556</v>
      </c>
      <c r="B95" s="87" t="s">
        <v>557</v>
      </c>
      <c r="C95" s="5" t="s">
        <v>558</v>
      </c>
      <c r="D95" s="5" t="s">
        <v>386</v>
      </c>
      <c r="E95" s="5" t="s">
        <v>80</v>
      </c>
      <c r="F95" s="5" t="s">
        <v>378</v>
      </c>
      <c r="G95" s="5" t="s">
        <v>358</v>
      </c>
      <c r="H95" s="5"/>
      <c r="I95" s="5" t="s">
        <v>149</v>
      </c>
      <c r="J95" s="5" t="s">
        <v>359</v>
      </c>
      <c r="K95" s="5"/>
    </row>
    <row r="96" spans="1:11" x14ac:dyDescent="0.25">
      <c r="A96" s="87" t="s">
        <v>559</v>
      </c>
      <c r="B96" s="87" t="s">
        <v>560</v>
      </c>
      <c r="C96" s="5" t="s">
        <v>561</v>
      </c>
      <c r="D96" s="5" t="s">
        <v>562</v>
      </c>
      <c r="E96" s="5" t="s">
        <v>73</v>
      </c>
      <c r="F96" s="5" t="s">
        <v>357</v>
      </c>
      <c r="G96" s="5" t="s">
        <v>358</v>
      </c>
      <c r="H96" s="5"/>
      <c r="I96" s="5" t="s">
        <v>149</v>
      </c>
      <c r="J96" s="5" t="s">
        <v>359</v>
      </c>
      <c r="K96" s="5"/>
    </row>
    <row r="97" spans="1:11" x14ac:dyDescent="0.25">
      <c r="A97" s="87" t="s">
        <v>563</v>
      </c>
      <c r="B97" s="87" t="s">
        <v>564</v>
      </c>
      <c r="C97" s="5" t="s">
        <v>149</v>
      </c>
      <c r="D97" s="5" t="s">
        <v>418</v>
      </c>
      <c r="E97" s="5" t="s">
        <v>377</v>
      </c>
      <c r="F97" s="5" t="s">
        <v>357</v>
      </c>
      <c r="G97" s="5" t="s">
        <v>358</v>
      </c>
      <c r="H97" s="5"/>
      <c r="I97" s="5" t="s">
        <v>149</v>
      </c>
      <c r="J97" s="5" t="s">
        <v>363</v>
      </c>
      <c r="K97" s="5"/>
    </row>
    <row r="98" spans="1:11" x14ac:dyDescent="0.25">
      <c r="A98" s="87" t="s">
        <v>565</v>
      </c>
      <c r="B98" s="87" t="s">
        <v>566</v>
      </c>
      <c r="C98" s="5" t="s">
        <v>567</v>
      </c>
      <c r="D98" s="5" t="s">
        <v>463</v>
      </c>
      <c r="E98" s="5" t="s">
        <v>80</v>
      </c>
      <c r="F98" s="5" t="s">
        <v>378</v>
      </c>
      <c r="G98" s="5" t="s">
        <v>358</v>
      </c>
      <c r="H98" s="5"/>
      <c r="I98" s="5" t="s">
        <v>149</v>
      </c>
      <c r="J98" s="5" t="s">
        <v>397</v>
      </c>
      <c r="K98" s="5"/>
    </row>
    <row r="99" spans="1:11" x14ac:dyDescent="0.25">
      <c r="A99" s="87" t="s">
        <v>236</v>
      </c>
      <c r="B99" s="87" t="s">
        <v>262</v>
      </c>
      <c r="C99" s="5" t="s">
        <v>35</v>
      </c>
      <c r="D99" s="5" t="s">
        <v>463</v>
      </c>
      <c r="E99" s="5" t="s">
        <v>73</v>
      </c>
      <c r="F99" s="5" t="s">
        <v>378</v>
      </c>
      <c r="G99" s="5" t="s">
        <v>358</v>
      </c>
      <c r="H99" s="5"/>
      <c r="I99" s="5" t="s">
        <v>149</v>
      </c>
      <c r="J99" s="5" t="s">
        <v>359</v>
      </c>
      <c r="K99" s="5"/>
    </row>
    <row r="100" spans="1:11" x14ac:dyDescent="0.25">
      <c r="A100" s="87" t="s">
        <v>568</v>
      </c>
      <c r="B100" s="87" t="s">
        <v>262</v>
      </c>
      <c r="C100" s="5" t="s">
        <v>35</v>
      </c>
      <c r="D100" s="5" t="s">
        <v>463</v>
      </c>
      <c r="E100" s="5" t="s">
        <v>73</v>
      </c>
      <c r="F100" s="5" t="s">
        <v>378</v>
      </c>
      <c r="G100" s="5" t="s">
        <v>358</v>
      </c>
      <c r="H100" s="5"/>
      <c r="I100" s="5" t="s">
        <v>149</v>
      </c>
      <c r="J100" s="5" t="s">
        <v>359</v>
      </c>
      <c r="K100" s="5"/>
    </row>
    <row r="101" spans="1:11" x14ac:dyDescent="0.25">
      <c r="A101" s="87" t="s">
        <v>569</v>
      </c>
      <c r="B101" s="87" t="s">
        <v>570</v>
      </c>
      <c r="C101" s="5" t="s">
        <v>63</v>
      </c>
      <c r="D101" s="5" t="s">
        <v>571</v>
      </c>
      <c r="E101" s="5" t="s">
        <v>73</v>
      </c>
      <c r="F101" s="5" t="s">
        <v>357</v>
      </c>
      <c r="G101" s="5" t="s">
        <v>358</v>
      </c>
      <c r="H101" s="5"/>
      <c r="I101" s="5" t="s">
        <v>149</v>
      </c>
      <c r="J101" s="5" t="s">
        <v>359</v>
      </c>
      <c r="K101" s="5"/>
    </row>
    <row r="102" spans="1:11" x14ac:dyDescent="0.25">
      <c r="A102" s="87" t="s">
        <v>572</v>
      </c>
      <c r="B102" s="87" t="s">
        <v>570</v>
      </c>
      <c r="C102" s="5" t="s">
        <v>149</v>
      </c>
      <c r="D102" s="5" t="s">
        <v>571</v>
      </c>
      <c r="E102" s="5" t="s">
        <v>73</v>
      </c>
      <c r="F102" s="5" t="s">
        <v>357</v>
      </c>
      <c r="G102" s="5" t="s">
        <v>358</v>
      </c>
      <c r="H102" s="5"/>
      <c r="I102" s="5" t="s">
        <v>149</v>
      </c>
      <c r="J102" s="5" t="s">
        <v>393</v>
      </c>
      <c r="K102" s="5"/>
    </row>
    <row r="103" spans="1:11" x14ac:dyDescent="0.25">
      <c r="A103" s="87" t="s">
        <v>573</v>
      </c>
      <c r="B103" s="87" t="s">
        <v>574</v>
      </c>
      <c r="C103" s="5" t="s">
        <v>575</v>
      </c>
      <c r="D103" s="5" t="s">
        <v>418</v>
      </c>
      <c r="E103" s="5" t="s">
        <v>377</v>
      </c>
      <c r="F103" s="5" t="s">
        <v>378</v>
      </c>
      <c r="G103" s="5" t="s">
        <v>358</v>
      </c>
      <c r="H103" s="5"/>
      <c r="I103" s="5" t="s">
        <v>149</v>
      </c>
      <c r="J103" s="5" t="s">
        <v>420</v>
      </c>
      <c r="K103" s="5"/>
    </row>
    <row r="104" spans="1:11" x14ac:dyDescent="0.25">
      <c r="A104" s="87" t="s">
        <v>235</v>
      </c>
      <c r="B104" s="87" t="s">
        <v>263</v>
      </c>
      <c r="C104" s="5" t="s">
        <v>576</v>
      </c>
      <c r="D104" s="5" t="s">
        <v>424</v>
      </c>
      <c r="E104" s="5" t="s">
        <v>377</v>
      </c>
      <c r="F104" s="5" t="s">
        <v>357</v>
      </c>
      <c r="G104" s="5" t="s">
        <v>358</v>
      </c>
      <c r="H104" s="5"/>
      <c r="I104" s="5" t="s">
        <v>149</v>
      </c>
      <c r="J104" s="5" t="s">
        <v>359</v>
      </c>
      <c r="K104" s="5"/>
    </row>
    <row r="105" spans="1:11" x14ac:dyDescent="0.25">
      <c r="A105" s="87" t="s">
        <v>577</v>
      </c>
      <c r="B105" s="87" t="s">
        <v>264</v>
      </c>
      <c r="C105" s="5" t="s">
        <v>51</v>
      </c>
      <c r="D105" s="5" t="s">
        <v>517</v>
      </c>
      <c r="E105" s="5" t="s">
        <v>73</v>
      </c>
      <c r="F105" s="5" t="s">
        <v>357</v>
      </c>
      <c r="G105" s="5" t="s">
        <v>358</v>
      </c>
      <c r="H105" s="5"/>
      <c r="I105" s="5" t="s">
        <v>149</v>
      </c>
      <c r="J105" s="5" t="s">
        <v>359</v>
      </c>
      <c r="K105" s="5"/>
    </row>
    <row r="106" spans="1:11" x14ac:dyDescent="0.25">
      <c r="A106" s="87" t="s">
        <v>241</v>
      </c>
      <c r="B106" s="87" t="s">
        <v>264</v>
      </c>
      <c r="C106" s="5" t="s">
        <v>51</v>
      </c>
      <c r="D106" s="5" t="s">
        <v>517</v>
      </c>
      <c r="E106" s="5" t="s">
        <v>73</v>
      </c>
      <c r="F106" s="5" t="s">
        <v>357</v>
      </c>
      <c r="G106" s="5" t="s">
        <v>358</v>
      </c>
      <c r="H106" s="5"/>
      <c r="I106" s="5" t="s">
        <v>149</v>
      </c>
      <c r="J106" s="5" t="s">
        <v>359</v>
      </c>
      <c r="K106" s="5"/>
    </row>
    <row r="107" spans="1:11" x14ac:dyDescent="0.25">
      <c r="A107" s="87" t="s">
        <v>578</v>
      </c>
      <c r="B107" s="87" t="s">
        <v>579</v>
      </c>
      <c r="C107" s="5" t="s">
        <v>149</v>
      </c>
      <c r="D107" s="5" t="s">
        <v>580</v>
      </c>
      <c r="E107" s="5" t="s">
        <v>377</v>
      </c>
      <c r="F107" s="5" t="s">
        <v>357</v>
      </c>
      <c r="G107" s="5" t="s">
        <v>673</v>
      </c>
      <c r="H107" s="5"/>
      <c r="I107" s="5" t="s">
        <v>149</v>
      </c>
      <c r="J107" s="5" t="s">
        <v>420</v>
      </c>
      <c r="K107" s="5"/>
    </row>
    <row r="108" spans="1:11" x14ac:dyDescent="0.25">
      <c r="A108" s="87" t="s">
        <v>581</v>
      </c>
      <c r="B108" s="87" t="s">
        <v>582</v>
      </c>
      <c r="C108" s="5" t="s">
        <v>583</v>
      </c>
      <c r="D108" s="5" t="s">
        <v>362</v>
      </c>
      <c r="E108" s="5" t="s">
        <v>73</v>
      </c>
      <c r="F108" s="5" t="s">
        <v>378</v>
      </c>
      <c r="G108" s="5" t="s">
        <v>358</v>
      </c>
      <c r="H108" s="5"/>
      <c r="I108" s="5" t="s">
        <v>149</v>
      </c>
      <c r="J108" s="5" t="s">
        <v>363</v>
      </c>
      <c r="K108" s="5" t="s">
        <v>364</v>
      </c>
    </row>
    <row r="109" spans="1:11" x14ac:dyDescent="0.25">
      <c r="A109" s="87" t="s">
        <v>584</v>
      </c>
      <c r="B109" s="87" t="s">
        <v>585</v>
      </c>
      <c r="C109" s="5" t="s">
        <v>586</v>
      </c>
      <c r="D109" s="5" t="s">
        <v>587</v>
      </c>
      <c r="E109" s="5" t="s">
        <v>588</v>
      </c>
      <c r="F109" s="5" t="s">
        <v>378</v>
      </c>
      <c r="G109" s="5" t="s">
        <v>358</v>
      </c>
      <c r="H109" s="5"/>
      <c r="I109" s="5" t="s">
        <v>149</v>
      </c>
      <c r="J109" s="5" t="s">
        <v>359</v>
      </c>
      <c r="K109" s="5" t="s">
        <v>364</v>
      </c>
    </row>
    <row r="110" spans="1:11" x14ac:dyDescent="0.25">
      <c r="A110" s="87" t="s">
        <v>589</v>
      </c>
      <c r="B110" s="87" t="s">
        <v>590</v>
      </c>
      <c r="C110" s="5" t="s">
        <v>591</v>
      </c>
      <c r="D110" s="5" t="s">
        <v>592</v>
      </c>
      <c r="E110" s="5" t="s">
        <v>80</v>
      </c>
      <c r="F110" s="5" t="s">
        <v>378</v>
      </c>
      <c r="G110" s="5" t="s">
        <v>358</v>
      </c>
      <c r="H110" s="5"/>
      <c r="I110" s="5" t="s">
        <v>149</v>
      </c>
      <c r="J110" s="5" t="s">
        <v>359</v>
      </c>
      <c r="K110" s="5"/>
    </row>
    <row r="111" spans="1:11" x14ac:dyDescent="0.25">
      <c r="A111" s="87" t="s">
        <v>593</v>
      </c>
      <c r="B111" s="87" t="s">
        <v>594</v>
      </c>
      <c r="C111" s="5" t="s">
        <v>595</v>
      </c>
      <c r="D111" s="5" t="s">
        <v>424</v>
      </c>
      <c r="E111" s="5" t="s">
        <v>377</v>
      </c>
      <c r="F111" s="5" t="s">
        <v>378</v>
      </c>
      <c r="G111" s="5" t="s">
        <v>358</v>
      </c>
      <c r="H111" s="5"/>
      <c r="I111" s="5" t="s">
        <v>149</v>
      </c>
      <c r="J111" s="5" t="s">
        <v>359</v>
      </c>
      <c r="K111" s="5"/>
    </row>
    <row r="112" spans="1:11" x14ac:dyDescent="0.25">
      <c r="A112" s="87" t="s">
        <v>596</v>
      </c>
      <c r="B112" s="87" t="s">
        <v>597</v>
      </c>
      <c r="C112" s="5" t="s">
        <v>598</v>
      </c>
      <c r="D112" s="5" t="s">
        <v>599</v>
      </c>
      <c r="E112" s="5" t="s">
        <v>377</v>
      </c>
      <c r="F112" s="5" t="s">
        <v>357</v>
      </c>
      <c r="G112" s="5" t="s">
        <v>673</v>
      </c>
      <c r="H112" s="5"/>
      <c r="I112" s="5" t="s">
        <v>149</v>
      </c>
      <c r="J112" s="5" t="s">
        <v>359</v>
      </c>
      <c r="K112" s="5"/>
    </row>
    <row r="113" spans="1:11" x14ac:dyDescent="0.25">
      <c r="A113" s="87" t="s">
        <v>600</v>
      </c>
      <c r="B113" s="87" t="s">
        <v>601</v>
      </c>
      <c r="C113" s="5" t="s">
        <v>602</v>
      </c>
      <c r="D113" s="5" t="s">
        <v>603</v>
      </c>
      <c r="E113" s="5" t="s">
        <v>377</v>
      </c>
      <c r="F113" s="5" t="s">
        <v>378</v>
      </c>
      <c r="G113" s="5" t="s">
        <v>673</v>
      </c>
      <c r="H113" s="5"/>
      <c r="I113" s="5" t="s">
        <v>149</v>
      </c>
      <c r="J113" s="5" t="s">
        <v>420</v>
      </c>
      <c r="K113" s="5"/>
    </row>
    <row r="114" spans="1:11" x14ac:dyDescent="0.25">
      <c r="A114" s="87" t="s">
        <v>604</v>
      </c>
      <c r="B114" s="87" t="s">
        <v>605</v>
      </c>
      <c r="C114" s="5" t="s">
        <v>149</v>
      </c>
      <c r="D114" s="5" t="s">
        <v>386</v>
      </c>
      <c r="E114" s="5" t="s">
        <v>80</v>
      </c>
      <c r="F114" s="5" t="s">
        <v>357</v>
      </c>
      <c r="G114" s="5" t="s">
        <v>358</v>
      </c>
      <c r="H114" s="5"/>
      <c r="I114" s="5" t="s">
        <v>149</v>
      </c>
      <c r="J114" s="5" t="s">
        <v>363</v>
      </c>
      <c r="K114" s="5"/>
    </row>
    <row r="115" spans="1:11" x14ac:dyDescent="0.25">
      <c r="A115" s="87" t="s">
        <v>606</v>
      </c>
      <c r="B115" s="87" t="s">
        <v>607</v>
      </c>
      <c r="C115" s="5" t="s">
        <v>149</v>
      </c>
      <c r="D115" s="5" t="s">
        <v>423</v>
      </c>
      <c r="E115" s="5" t="s">
        <v>377</v>
      </c>
      <c r="F115" s="5" t="s">
        <v>357</v>
      </c>
      <c r="G115" s="5" t="s">
        <v>358</v>
      </c>
      <c r="H115" s="5"/>
      <c r="I115" s="5" t="s">
        <v>149</v>
      </c>
      <c r="J115" s="5" t="s">
        <v>393</v>
      </c>
      <c r="K115" s="5" t="s">
        <v>379</v>
      </c>
    </row>
    <row r="116" spans="1:11" x14ac:dyDescent="0.25">
      <c r="A116" s="87" t="s">
        <v>207</v>
      </c>
      <c r="B116" s="87" t="s">
        <v>281</v>
      </c>
      <c r="C116" s="5" t="s">
        <v>103</v>
      </c>
      <c r="D116" s="5" t="s">
        <v>587</v>
      </c>
      <c r="E116" s="5" t="s">
        <v>377</v>
      </c>
      <c r="F116" s="5" t="s">
        <v>378</v>
      </c>
      <c r="G116" s="5" t="s">
        <v>358</v>
      </c>
      <c r="H116" s="5"/>
      <c r="I116" s="5" t="s">
        <v>149</v>
      </c>
      <c r="J116" s="5" t="s">
        <v>359</v>
      </c>
      <c r="K116" s="5"/>
    </row>
    <row r="117" spans="1:11" x14ac:dyDescent="0.25">
      <c r="A117" s="87" t="s">
        <v>204</v>
      </c>
      <c r="B117" s="87" t="s">
        <v>151</v>
      </c>
      <c r="C117" s="5" t="s">
        <v>149</v>
      </c>
      <c r="D117" s="5" t="s">
        <v>423</v>
      </c>
      <c r="E117" s="5" t="s">
        <v>377</v>
      </c>
      <c r="F117" s="5" t="s">
        <v>357</v>
      </c>
      <c r="G117" s="5" t="s">
        <v>358</v>
      </c>
      <c r="H117" s="5"/>
      <c r="I117" s="5" t="s">
        <v>149</v>
      </c>
      <c r="J117" s="5" t="s">
        <v>359</v>
      </c>
      <c r="K117" s="5"/>
    </row>
    <row r="118" spans="1:11" x14ac:dyDescent="0.25">
      <c r="A118" s="87" t="s">
        <v>206</v>
      </c>
      <c r="B118" s="87" t="s">
        <v>151</v>
      </c>
      <c r="C118" s="5" t="s">
        <v>149</v>
      </c>
      <c r="D118" s="5" t="s">
        <v>423</v>
      </c>
      <c r="E118" s="5" t="s">
        <v>377</v>
      </c>
      <c r="F118" s="5" t="s">
        <v>378</v>
      </c>
      <c r="G118" s="5" t="s">
        <v>358</v>
      </c>
      <c r="H118" s="5"/>
      <c r="I118" s="5" t="s">
        <v>149</v>
      </c>
      <c r="J118" s="5" t="s">
        <v>420</v>
      </c>
      <c r="K118" s="5"/>
    </row>
    <row r="119" spans="1:11" x14ac:dyDescent="0.25">
      <c r="A119" s="87" t="s">
        <v>228</v>
      </c>
      <c r="B119" s="87" t="s">
        <v>265</v>
      </c>
      <c r="C119" s="5" t="s">
        <v>88</v>
      </c>
      <c r="D119" s="5" t="s">
        <v>514</v>
      </c>
      <c r="E119" s="5" t="s">
        <v>73</v>
      </c>
      <c r="F119" s="5" t="s">
        <v>357</v>
      </c>
      <c r="G119" s="5" t="s">
        <v>358</v>
      </c>
      <c r="H119" s="5"/>
      <c r="I119" s="5" t="s">
        <v>149</v>
      </c>
      <c r="J119" s="5" t="s">
        <v>363</v>
      </c>
      <c r="K119" s="5"/>
    </row>
    <row r="120" spans="1:11" x14ac:dyDescent="0.25">
      <c r="A120" s="87" t="s">
        <v>213</v>
      </c>
      <c r="B120" s="87" t="s">
        <v>265</v>
      </c>
      <c r="C120" s="5" t="s">
        <v>41</v>
      </c>
      <c r="D120" s="5" t="s">
        <v>514</v>
      </c>
      <c r="E120" s="5" t="s">
        <v>73</v>
      </c>
      <c r="F120" s="5" t="s">
        <v>378</v>
      </c>
      <c r="G120" s="5" t="s">
        <v>358</v>
      </c>
      <c r="H120" s="5"/>
      <c r="I120" s="5" t="s">
        <v>149</v>
      </c>
      <c r="J120" s="5" t="s">
        <v>420</v>
      </c>
      <c r="K120" s="5"/>
    </row>
    <row r="121" spans="1:11" x14ac:dyDescent="0.25">
      <c r="A121" s="87" t="s">
        <v>249</v>
      </c>
      <c r="B121" s="87" t="s">
        <v>266</v>
      </c>
      <c r="C121" s="5" t="s">
        <v>67</v>
      </c>
      <c r="D121" s="5" t="s">
        <v>463</v>
      </c>
      <c r="E121" s="5" t="s">
        <v>80</v>
      </c>
      <c r="F121" s="5" t="s">
        <v>378</v>
      </c>
      <c r="G121" s="5" t="s">
        <v>358</v>
      </c>
      <c r="H121" s="5"/>
      <c r="I121" s="5" t="s">
        <v>149</v>
      </c>
      <c r="J121" s="5" t="s">
        <v>363</v>
      </c>
      <c r="K121" s="5"/>
    </row>
    <row r="122" spans="1:11" x14ac:dyDescent="0.25">
      <c r="A122" s="87" t="s">
        <v>608</v>
      </c>
      <c r="B122" s="87" t="s">
        <v>609</v>
      </c>
      <c r="C122" s="5" t="s">
        <v>610</v>
      </c>
      <c r="D122" s="5" t="s">
        <v>611</v>
      </c>
      <c r="E122" s="5" t="s">
        <v>612</v>
      </c>
      <c r="F122" s="5" t="s">
        <v>378</v>
      </c>
      <c r="G122" s="5" t="s">
        <v>358</v>
      </c>
      <c r="H122" s="5"/>
      <c r="I122" s="5" t="s">
        <v>149</v>
      </c>
      <c r="J122" s="5" t="s">
        <v>393</v>
      </c>
      <c r="K122" s="5" t="s">
        <v>456</v>
      </c>
    </row>
    <row r="123" spans="1:11" x14ac:dyDescent="0.25">
      <c r="A123" s="87" t="s">
        <v>229</v>
      </c>
      <c r="B123" s="87" t="s">
        <v>168</v>
      </c>
      <c r="C123" s="5" t="s">
        <v>89</v>
      </c>
      <c r="D123" s="5" t="s">
        <v>613</v>
      </c>
      <c r="E123" s="5" t="s">
        <v>73</v>
      </c>
      <c r="F123" s="5" t="s">
        <v>378</v>
      </c>
      <c r="G123" s="5" t="s">
        <v>391</v>
      </c>
      <c r="H123" s="5" t="s">
        <v>391</v>
      </c>
      <c r="I123" s="5" t="s">
        <v>149</v>
      </c>
      <c r="J123" s="5" t="s">
        <v>614</v>
      </c>
      <c r="K123" s="5"/>
    </row>
    <row r="124" spans="1:11" x14ac:dyDescent="0.25">
      <c r="A124" s="87" t="s">
        <v>244</v>
      </c>
      <c r="B124" s="87" t="s">
        <v>267</v>
      </c>
      <c r="C124" s="5" t="s">
        <v>58</v>
      </c>
      <c r="D124" s="5" t="s">
        <v>615</v>
      </c>
      <c r="E124" s="5" t="s">
        <v>73</v>
      </c>
      <c r="F124" s="5" t="s">
        <v>391</v>
      </c>
      <c r="G124" s="5" t="s">
        <v>439</v>
      </c>
      <c r="H124" s="5"/>
      <c r="I124" s="5" t="s">
        <v>149</v>
      </c>
      <c r="J124" s="5" t="s">
        <v>359</v>
      </c>
      <c r="K124" s="5"/>
    </row>
    <row r="125" spans="1:11" x14ac:dyDescent="0.25">
      <c r="A125" s="87" t="s">
        <v>616</v>
      </c>
      <c r="B125" s="87" t="s">
        <v>617</v>
      </c>
      <c r="C125" s="5" t="s">
        <v>618</v>
      </c>
      <c r="D125" s="5" t="s">
        <v>471</v>
      </c>
      <c r="E125" s="5" t="s">
        <v>80</v>
      </c>
      <c r="F125" s="5" t="s">
        <v>357</v>
      </c>
      <c r="G125" s="5" t="s">
        <v>358</v>
      </c>
      <c r="H125" s="5"/>
      <c r="I125" s="5" t="s">
        <v>149</v>
      </c>
      <c r="J125" s="5" t="s">
        <v>420</v>
      </c>
      <c r="K125" s="5" t="s">
        <v>540</v>
      </c>
    </row>
    <row r="126" spans="1:11" x14ac:dyDescent="0.25">
      <c r="A126" s="87" t="s">
        <v>205</v>
      </c>
      <c r="B126" s="87" t="s">
        <v>152</v>
      </c>
      <c r="C126" s="5" t="s">
        <v>619</v>
      </c>
      <c r="D126" s="5" t="s">
        <v>587</v>
      </c>
      <c r="E126" s="5" t="s">
        <v>377</v>
      </c>
      <c r="F126" s="5" t="s">
        <v>357</v>
      </c>
      <c r="G126" s="5" t="s">
        <v>358</v>
      </c>
      <c r="H126" s="5"/>
      <c r="I126" s="5" t="s">
        <v>149</v>
      </c>
      <c r="J126" s="5" t="s">
        <v>363</v>
      </c>
      <c r="K126" s="5" t="s">
        <v>540</v>
      </c>
    </row>
    <row r="127" spans="1:11" x14ac:dyDescent="0.25">
      <c r="A127" s="87" t="s">
        <v>620</v>
      </c>
      <c r="B127" s="87" t="s">
        <v>152</v>
      </c>
      <c r="C127" s="5" t="s">
        <v>619</v>
      </c>
      <c r="D127" s="5" t="s">
        <v>587</v>
      </c>
      <c r="E127" s="5" t="s">
        <v>377</v>
      </c>
      <c r="F127" s="5" t="s">
        <v>357</v>
      </c>
      <c r="G127" s="5" t="s">
        <v>358</v>
      </c>
      <c r="H127" s="5"/>
      <c r="I127" s="5" t="s">
        <v>149</v>
      </c>
      <c r="J127" s="5" t="s">
        <v>420</v>
      </c>
      <c r="K127" s="5" t="s">
        <v>540</v>
      </c>
    </row>
    <row r="128" spans="1:11" x14ac:dyDescent="0.25">
      <c r="A128" s="87" t="s">
        <v>224</v>
      </c>
      <c r="B128" s="87" t="s">
        <v>178</v>
      </c>
      <c r="C128" s="5" t="s">
        <v>70</v>
      </c>
      <c r="D128" s="5" t="s">
        <v>356</v>
      </c>
      <c r="E128" s="5" t="s">
        <v>73</v>
      </c>
      <c r="F128" s="5" t="s">
        <v>378</v>
      </c>
      <c r="G128" s="5" t="s">
        <v>358</v>
      </c>
      <c r="H128" s="5"/>
      <c r="I128" s="5" t="s">
        <v>149</v>
      </c>
      <c r="J128" s="5" t="s">
        <v>359</v>
      </c>
      <c r="K128" s="5"/>
    </row>
    <row r="129" spans="1:11" x14ac:dyDescent="0.25">
      <c r="A129" s="87" t="s">
        <v>211</v>
      </c>
      <c r="B129" s="87" t="s">
        <v>170</v>
      </c>
      <c r="C129" s="5" t="s">
        <v>36</v>
      </c>
      <c r="D129" s="5" t="s">
        <v>621</v>
      </c>
      <c r="E129" s="5" t="s">
        <v>80</v>
      </c>
      <c r="F129" s="5" t="s">
        <v>378</v>
      </c>
      <c r="G129" s="5" t="s">
        <v>673</v>
      </c>
      <c r="H129" s="5"/>
      <c r="I129" s="5" t="s">
        <v>149</v>
      </c>
      <c r="J129" s="5" t="s">
        <v>363</v>
      </c>
      <c r="K129" s="5" t="s">
        <v>540</v>
      </c>
    </row>
    <row r="130" spans="1:11" x14ac:dyDescent="0.25">
      <c r="A130" s="87" t="s">
        <v>622</v>
      </c>
      <c r="B130" s="87" t="s">
        <v>623</v>
      </c>
      <c r="C130" s="5" t="s">
        <v>624</v>
      </c>
      <c r="D130" s="5" t="s">
        <v>625</v>
      </c>
      <c r="E130" s="5" t="s">
        <v>73</v>
      </c>
      <c r="F130" s="5" t="s">
        <v>378</v>
      </c>
      <c r="G130" s="5" t="s">
        <v>358</v>
      </c>
      <c r="H130" s="5"/>
      <c r="I130" s="5" t="s">
        <v>149</v>
      </c>
      <c r="J130" s="5" t="s">
        <v>363</v>
      </c>
      <c r="K130" s="5"/>
    </row>
    <row r="131" spans="1:11" x14ac:dyDescent="0.25">
      <c r="A131" s="87" t="s">
        <v>626</v>
      </c>
      <c r="B131" s="87" t="s">
        <v>157</v>
      </c>
      <c r="C131" s="5" t="s">
        <v>627</v>
      </c>
      <c r="D131" s="5" t="s">
        <v>434</v>
      </c>
      <c r="E131" s="5" t="s">
        <v>377</v>
      </c>
      <c r="F131" s="5" t="s">
        <v>357</v>
      </c>
      <c r="G131" s="5" t="s">
        <v>358</v>
      </c>
      <c r="H131" s="5"/>
      <c r="I131" s="5" t="s">
        <v>149</v>
      </c>
      <c r="J131" s="5" t="s">
        <v>359</v>
      </c>
      <c r="K131" s="5" t="s">
        <v>364</v>
      </c>
    </row>
    <row r="132" spans="1:11" x14ac:dyDescent="0.25">
      <c r="A132" s="87" t="s">
        <v>331</v>
      </c>
      <c r="B132" s="87" t="s">
        <v>144</v>
      </c>
      <c r="C132" s="5" t="s">
        <v>97</v>
      </c>
      <c r="D132" s="5" t="s">
        <v>370</v>
      </c>
      <c r="E132" s="5" t="s">
        <v>377</v>
      </c>
      <c r="F132" s="5" t="s">
        <v>357</v>
      </c>
      <c r="G132" s="5" t="s">
        <v>358</v>
      </c>
      <c r="H132" s="5"/>
      <c r="I132" s="5" t="s">
        <v>149</v>
      </c>
      <c r="J132" s="5" t="s">
        <v>420</v>
      </c>
      <c r="K132" s="5" t="s">
        <v>456</v>
      </c>
    </row>
    <row r="133" spans="1:11" x14ac:dyDescent="0.25">
      <c r="A133" s="87" t="s">
        <v>628</v>
      </c>
      <c r="B133" s="87" t="s">
        <v>629</v>
      </c>
      <c r="C133" s="5" t="s">
        <v>630</v>
      </c>
      <c r="D133" s="5" t="s">
        <v>362</v>
      </c>
      <c r="E133" s="5" t="s">
        <v>80</v>
      </c>
      <c r="F133" s="5" t="s">
        <v>378</v>
      </c>
      <c r="G133" s="5" t="s">
        <v>358</v>
      </c>
      <c r="H133" s="5"/>
      <c r="I133" s="5" t="s">
        <v>149</v>
      </c>
      <c r="J133" s="5" t="s">
        <v>359</v>
      </c>
      <c r="K133" s="5"/>
    </row>
    <row r="134" spans="1:11" x14ac:dyDescent="0.25">
      <c r="A134" s="87" t="s">
        <v>216</v>
      </c>
      <c r="B134" s="87" t="s">
        <v>171</v>
      </c>
      <c r="C134" s="5" t="s">
        <v>30</v>
      </c>
      <c r="D134" s="5" t="s">
        <v>370</v>
      </c>
      <c r="E134" s="5" t="s">
        <v>73</v>
      </c>
      <c r="F134" s="5" t="s">
        <v>357</v>
      </c>
      <c r="G134" s="5" t="s">
        <v>358</v>
      </c>
      <c r="H134" s="5"/>
      <c r="I134" s="5" t="s">
        <v>149</v>
      </c>
      <c r="J134" s="5" t="s">
        <v>359</v>
      </c>
      <c r="K134" s="5"/>
    </row>
    <row r="135" spans="1:11" x14ac:dyDescent="0.25">
      <c r="A135" s="87" t="s">
        <v>219</v>
      </c>
      <c r="B135" s="87" t="s">
        <v>172</v>
      </c>
      <c r="C135" s="5" t="s">
        <v>149</v>
      </c>
      <c r="D135" s="5" t="s">
        <v>424</v>
      </c>
      <c r="E135" s="5" t="s">
        <v>80</v>
      </c>
      <c r="F135" s="5" t="s">
        <v>357</v>
      </c>
      <c r="G135" s="5" t="s">
        <v>358</v>
      </c>
      <c r="H135" s="5"/>
      <c r="I135" s="5" t="s">
        <v>149</v>
      </c>
      <c r="J135" s="5" t="s">
        <v>359</v>
      </c>
      <c r="K135" s="5"/>
    </row>
    <row r="136" spans="1:11" x14ac:dyDescent="0.25">
      <c r="A136" s="87" t="s">
        <v>631</v>
      </c>
      <c r="B136" s="87" t="s">
        <v>172</v>
      </c>
      <c r="C136" s="5" t="s">
        <v>632</v>
      </c>
      <c r="D136" s="5" t="s">
        <v>424</v>
      </c>
      <c r="E136" s="5" t="s">
        <v>80</v>
      </c>
      <c r="F136" s="5" t="s">
        <v>357</v>
      </c>
      <c r="G136" s="5" t="s">
        <v>673</v>
      </c>
      <c r="H136" s="5"/>
      <c r="I136" s="5" t="s">
        <v>149</v>
      </c>
      <c r="J136" s="5" t="s">
        <v>359</v>
      </c>
      <c r="K136" s="5"/>
    </row>
    <row r="137" spans="1:11" x14ac:dyDescent="0.25">
      <c r="A137" s="87" t="s">
        <v>633</v>
      </c>
      <c r="B137" s="87" t="s">
        <v>172</v>
      </c>
      <c r="C137" s="5" t="s">
        <v>634</v>
      </c>
      <c r="D137" s="5" t="s">
        <v>424</v>
      </c>
      <c r="E137" s="5" t="s">
        <v>80</v>
      </c>
      <c r="F137" s="5" t="s">
        <v>378</v>
      </c>
      <c r="G137" s="5" t="s">
        <v>358</v>
      </c>
      <c r="H137" s="5"/>
      <c r="I137" s="5" t="s">
        <v>149</v>
      </c>
      <c r="J137" s="5" t="s">
        <v>420</v>
      </c>
      <c r="K137" s="5" t="s">
        <v>456</v>
      </c>
    </row>
    <row r="138" spans="1:11" x14ac:dyDescent="0.25">
      <c r="A138" s="87" t="s">
        <v>635</v>
      </c>
      <c r="B138" s="87" t="s">
        <v>172</v>
      </c>
      <c r="C138" s="5" t="s">
        <v>636</v>
      </c>
      <c r="D138" s="5" t="s">
        <v>424</v>
      </c>
      <c r="E138" s="5" t="s">
        <v>80</v>
      </c>
      <c r="F138" s="5" t="s">
        <v>357</v>
      </c>
      <c r="G138" s="5" t="s">
        <v>358</v>
      </c>
      <c r="H138" s="5"/>
      <c r="I138" s="5" t="s">
        <v>149</v>
      </c>
      <c r="J138" s="5" t="s">
        <v>359</v>
      </c>
      <c r="K138" s="5"/>
    </row>
    <row r="139" spans="1:11" x14ac:dyDescent="0.25">
      <c r="A139" s="87" t="s">
        <v>246</v>
      </c>
      <c r="B139" s="87" t="s">
        <v>172</v>
      </c>
      <c r="C139" s="5" t="s">
        <v>62</v>
      </c>
      <c r="D139" s="5" t="s">
        <v>424</v>
      </c>
      <c r="E139" s="5" t="s">
        <v>80</v>
      </c>
      <c r="F139" s="5" t="s">
        <v>378</v>
      </c>
      <c r="G139" s="5" t="s">
        <v>358</v>
      </c>
      <c r="H139" s="5"/>
      <c r="I139" s="5" t="s">
        <v>149</v>
      </c>
      <c r="J139" s="5" t="s">
        <v>359</v>
      </c>
      <c r="K139" s="5"/>
    </row>
    <row r="140" spans="1:11" x14ac:dyDescent="0.25">
      <c r="A140" s="87" t="s">
        <v>637</v>
      </c>
      <c r="B140" s="87" t="s">
        <v>172</v>
      </c>
      <c r="C140" s="5" t="s">
        <v>638</v>
      </c>
      <c r="D140" s="5" t="s">
        <v>424</v>
      </c>
      <c r="E140" s="5" t="s">
        <v>80</v>
      </c>
      <c r="F140" s="5" t="s">
        <v>378</v>
      </c>
      <c r="G140" s="5" t="s">
        <v>358</v>
      </c>
      <c r="H140" s="5"/>
      <c r="I140" s="5" t="s">
        <v>149</v>
      </c>
      <c r="J140" s="5" t="s">
        <v>359</v>
      </c>
      <c r="K140" s="5"/>
    </row>
    <row r="141" spans="1:11" x14ac:dyDescent="0.25">
      <c r="A141" s="87" t="s">
        <v>193</v>
      </c>
      <c r="B141" s="87" t="s">
        <v>145</v>
      </c>
      <c r="C141" s="5" t="s">
        <v>639</v>
      </c>
      <c r="D141" s="5" t="s">
        <v>370</v>
      </c>
      <c r="E141" s="5" t="s">
        <v>377</v>
      </c>
      <c r="F141" s="5" t="s">
        <v>357</v>
      </c>
      <c r="G141" s="5" t="s">
        <v>358</v>
      </c>
      <c r="H141" s="5"/>
      <c r="I141" s="5" t="s">
        <v>149</v>
      </c>
      <c r="J141" s="5" t="s">
        <v>363</v>
      </c>
      <c r="K141" s="5" t="s">
        <v>364</v>
      </c>
    </row>
    <row r="142" spans="1:11" x14ac:dyDescent="0.25">
      <c r="A142" s="87" t="s">
        <v>640</v>
      </c>
      <c r="B142" s="87" t="s">
        <v>641</v>
      </c>
      <c r="C142" s="5" t="s">
        <v>642</v>
      </c>
      <c r="D142" s="5" t="s">
        <v>424</v>
      </c>
      <c r="E142" s="5" t="s">
        <v>80</v>
      </c>
      <c r="F142" s="5" t="s">
        <v>357</v>
      </c>
      <c r="G142" s="5" t="s">
        <v>358</v>
      </c>
      <c r="H142" s="5"/>
      <c r="I142" s="5" t="s">
        <v>149</v>
      </c>
      <c r="J142" s="5" t="s">
        <v>420</v>
      </c>
      <c r="K142" s="5"/>
    </row>
    <row r="143" spans="1:11" x14ac:dyDescent="0.25">
      <c r="A143" s="87" t="s">
        <v>233</v>
      </c>
      <c r="B143" s="87" t="s">
        <v>270</v>
      </c>
      <c r="C143" s="5" t="s">
        <v>24</v>
      </c>
      <c r="D143" s="5" t="s">
        <v>463</v>
      </c>
      <c r="E143" s="5" t="s">
        <v>73</v>
      </c>
      <c r="F143" s="5" t="s">
        <v>357</v>
      </c>
      <c r="G143" s="5" t="s">
        <v>358</v>
      </c>
      <c r="H143" s="5"/>
      <c r="I143" s="5" t="s">
        <v>149</v>
      </c>
      <c r="J143" s="5" t="s">
        <v>363</v>
      </c>
      <c r="K143" s="5"/>
    </row>
    <row r="144" spans="1:11" x14ac:dyDescent="0.25">
      <c r="A144" s="87" t="s">
        <v>643</v>
      </c>
      <c r="B144" s="87" t="s">
        <v>146</v>
      </c>
      <c r="C144" s="5" t="s">
        <v>127</v>
      </c>
      <c r="D144" s="5" t="s">
        <v>370</v>
      </c>
      <c r="E144" s="5" t="s">
        <v>377</v>
      </c>
      <c r="F144" s="5" t="s">
        <v>357</v>
      </c>
      <c r="G144" s="5" t="s">
        <v>358</v>
      </c>
      <c r="H144" s="5"/>
      <c r="I144" s="5" t="s">
        <v>149</v>
      </c>
      <c r="J144" s="5" t="s">
        <v>420</v>
      </c>
      <c r="K144" s="5" t="s">
        <v>364</v>
      </c>
    </row>
    <row r="145" spans="1:11" x14ac:dyDescent="0.25">
      <c r="A145" s="87" t="s">
        <v>234</v>
      </c>
      <c r="B145" s="87" t="s">
        <v>271</v>
      </c>
      <c r="C145" s="5" t="s">
        <v>26</v>
      </c>
      <c r="D145" s="5" t="s">
        <v>644</v>
      </c>
      <c r="E145" s="5" t="s">
        <v>80</v>
      </c>
      <c r="F145" s="5" t="s">
        <v>378</v>
      </c>
      <c r="G145" s="5" t="s">
        <v>673</v>
      </c>
      <c r="H145" s="5"/>
      <c r="I145" s="5" t="s">
        <v>149</v>
      </c>
      <c r="J145" s="5" t="s">
        <v>359</v>
      </c>
      <c r="K145" s="5"/>
    </row>
    <row r="146" spans="1:11" x14ac:dyDescent="0.25">
      <c r="A146" s="87" t="s">
        <v>645</v>
      </c>
      <c r="B146" s="87" t="s">
        <v>646</v>
      </c>
      <c r="C146" s="5" t="s">
        <v>647</v>
      </c>
      <c r="D146" s="5" t="s">
        <v>386</v>
      </c>
      <c r="E146" s="5" t="s">
        <v>73</v>
      </c>
      <c r="F146" s="5" t="s">
        <v>357</v>
      </c>
      <c r="G146" s="5" t="s">
        <v>358</v>
      </c>
      <c r="H146" s="5"/>
      <c r="I146" s="5" t="s">
        <v>149</v>
      </c>
      <c r="J146" s="5" t="s">
        <v>359</v>
      </c>
      <c r="K146" s="5"/>
    </row>
    <row r="147" spans="1:11" x14ac:dyDescent="0.25">
      <c r="A147" s="87" t="s">
        <v>648</v>
      </c>
      <c r="B147" s="87" t="s">
        <v>649</v>
      </c>
      <c r="C147" s="5" t="s">
        <v>650</v>
      </c>
      <c r="D147" s="5" t="s">
        <v>651</v>
      </c>
      <c r="E147" s="5" t="s">
        <v>377</v>
      </c>
      <c r="F147" s="5" t="s">
        <v>357</v>
      </c>
      <c r="G147" s="5" t="s">
        <v>358</v>
      </c>
      <c r="H147" s="5"/>
      <c r="I147" s="5" t="s">
        <v>149</v>
      </c>
      <c r="J147" s="5" t="s">
        <v>393</v>
      </c>
      <c r="K147" s="5" t="s">
        <v>379</v>
      </c>
    </row>
    <row r="148" spans="1:11" x14ac:dyDescent="0.25">
      <c r="A148" s="87" t="s">
        <v>197</v>
      </c>
      <c r="B148" s="87" t="s">
        <v>147</v>
      </c>
      <c r="C148" s="5" t="s">
        <v>131</v>
      </c>
      <c r="D148" s="5" t="s">
        <v>362</v>
      </c>
      <c r="E148" s="5" t="s">
        <v>377</v>
      </c>
      <c r="F148" s="5" t="s">
        <v>378</v>
      </c>
      <c r="G148" s="5" t="s">
        <v>358</v>
      </c>
      <c r="H148" s="5"/>
      <c r="I148" s="5" t="s">
        <v>149</v>
      </c>
      <c r="J148" s="5" t="s">
        <v>420</v>
      </c>
      <c r="K148" s="5"/>
    </row>
    <row r="149" spans="1:11" x14ac:dyDescent="0.25">
      <c r="A149" s="87" t="s">
        <v>198</v>
      </c>
      <c r="B149" s="87" t="s">
        <v>147</v>
      </c>
      <c r="C149" s="5" t="s">
        <v>652</v>
      </c>
      <c r="D149" s="5" t="s">
        <v>362</v>
      </c>
      <c r="E149" s="5" t="s">
        <v>377</v>
      </c>
      <c r="F149" s="5" t="s">
        <v>357</v>
      </c>
      <c r="G149" s="5" t="s">
        <v>673</v>
      </c>
      <c r="H149" s="5"/>
      <c r="I149" s="5" t="s">
        <v>149</v>
      </c>
      <c r="J149" s="5" t="s">
        <v>420</v>
      </c>
      <c r="K149" s="5" t="s">
        <v>364</v>
      </c>
    </row>
    <row r="150" spans="1:11" x14ac:dyDescent="0.25">
      <c r="A150" s="87" t="s">
        <v>653</v>
      </c>
      <c r="B150" s="87" t="s">
        <v>654</v>
      </c>
      <c r="C150" s="5" t="s">
        <v>655</v>
      </c>
      <c r="D150" s="5" t="s">
        <v>362</v>
      </c>
      <c r="E150" s="5" t="s">
        <v>377</v>
      </c>
      <c r="F150" s="5" t="s">
        <v>378</v>
      </c>
      <c r="G150" s="5" t="s">
        <v>358</v>
      </c>
      <c r="H150" s="5"/>
      <c r="I150" s="5" t="s">
        <v>149</v>
      </c>
      <c r="J150" s="5" t="s">
        <v>420</v>
      </c>
      <c r="K150" s="5" t="s">
        <v>364</v>
      </c>
    </row>
    <row r="151" spans="1:11" x14ac:dyDescent="0.25">
      <c r="A151" s="87" t="s">
        <v>656</v>
      </c>
      <c r="B151" s="87" t="s">
        <v>657</v>
      </c>
      <c r="C151" s="5" t="s">
        <v>658</v>
      </c>
      <c r="D151" s="5" t="s">
        <v>659</v>
      </c>
      <c r="E151" s="5" t="s">
        <v>73</v>
      </c>
      <c r="F151" s="5" t="s">
        <v>378</v>
      </c>
      <c r="G151" s="5" t="s">
        <v>358</v>
      </c>
      <c r="H151" s="5"/>
      <c r="I151" s="5" t="s">
        <v>149</v>
      </c>
      <c r="J151" s="5" t="s">
        <v>359</v>
      </c>
      <c r="K151" s="5"/>
    </row>
    <row r="152" spans="1:11" x14ac:dyDescent="0.25">
      <c r="A152" s="87" t="s">
        <v>661</v>
      </c>
      <c r="B152" s="87" t="s">
        <v>174</v>
      </c>
      <c r="C152" s="5" t="s">
        <v>78</v>
      </c>
      <c r="D152" s="5" t="s">
        <v>662</v>
      </c>
      <c r="E152" s="5" t="s">
        <v>73</v>
      </c>
      <c r="F152" s="5" t="s">
        <v>357</v>
      </c>
      <c r="G152" s="5" t="s">
        <v>358</v>
      </c>
      <c r="H152" s="5"/>
      <c r="I152" s="5" t="s">
        <v>149</v>
      </c>
      <c r="J152" s="5" t="s">
        <v>359</v>
      </c>
      <c r="K152" s="5"/>
    </row>
    <row r="153" spans="1:11" x14ac:dyDescent="0.25">
      <c r="A153" s="87" t="s">
        <v>663</v>
      </c>
      <c r="B153" s="87" t="s">
        <v>664</v>
      </c>
      <c r="C153" s="5" t="s">
        <v>149</v>
      </c>
      <c r="D153" s="5" t="s">
        <v>370</v>
      </c>
      <c r="E153" s="5" t="s">
        <v>73</v>
      </c>
      <c r="F153" s="5" t="s">
        <v>378</v>
      </c>
      <c r="G153" s="5" t="s">
        <v>358</v>
      </c>
      <c r="H153" s="5"/>
      <c r="I153" s="5" t="s">
        <v>149</v>
      </c>
      <c r="J153" s="5" t="s">
        <v>359</v>
      </c>
      <c r="K153" s="5"/>
    </row>
    <row r="154" spans="1:11" x14ac:dyDescent="0.25">
      <c r="A154" s="87" t="s">
        <v>665</v>
      </c>
      <c r="B154" s="87" t="s">
        <v>49</v>
      </c>
      <c r="C154" s="5" t="s">
        <v>666</v>
      </c>
      <c r="D154" s="5" t="s">
        <v>621</v>
      </c>
      <c r="E154" s="5" t="s">
        <v>80</v>
      </c>
      <c r="F154" s="5" t="s">
        <v>357</v>
      </c>
      <c r="G154" s="5" t="s">
        <v>358</v>
      </c>
      <c r="H154" s="5"/>
      <c r="I154" s="5" t="s">
        <v>149</v>
      </c>
      <c r="J154" s="5" t="s">
        <v>359</v>
      </c>
      <c r="K154" s="5"/>
    </row>
    <row r="155" spans="1:11" x14ac:dyDescent="0.25">
      <c r="A155" s="87" t="s">
        <v>667</v>
      </c>
      <c r="B155" s="87" t="s">
        <v>49</v>
      </c>
      <c r="C155" s="5" t="s">
        <v>668</v>
      </c>
      <c r="D155" s="5" t="s">
        <v>669</v>
      </c>
      <c r="E155" s="5" t="s">
        <v>73</v>
      </c>
      <c r="F155" s="5" t="s">
        <v>378</v>
      </c>
      <c r="G155" s="5" t="s">
        <v>358</v>
      </c>
      <c r="H155" s="5"/>
      <c r="I155" s="5" t="s">
        <v>149</v>
      </c>
      <c r="J155" s="5" t="s">
        <v>359</v>
      </c>
      <c r="K155" s="5"/>
    </row>
    <row r="156" spans="1:11" x14ac:dyDescent="0.25">
      <c r="A156" s="87" t="s">
        <v>214</v>
      </c>
      <c r="B156" s="87" t="s">
        <v>175</v>
      </c>
      <c r="C156" s="5" t="s">
        <v>670</v>
      </c>
      <c r="D156" s="5" t="s">
        <v>356</v>
      </c>
      <c r="E156" s="5" t="s">
        <v>671</v>
      </c>
      <c r="F156" s="5" t="s">
        <v>357</v>
      </c>
      <c r="G156" s="5" t="s">
        <v>358</v>
      </c>
      <c r="H156" s="5"/>
      <c r="I156" s="5" t="s">
        <v>149</v>
      </c>
      <c r="J156" s="5" t="s">
        <v>359</v>
      </c>
      <c r="K156" s="5"/>
    </row>
  </sheetData>
  <autoFilter ref="A3:K156" xr:uid="{40EE2F68-BF26-49B9-B558-F8FEA7334F29}"/>
  <mergeCells count="2">
    <mergeCell ref="A2:K2"/>
    <mergeCell ref="A1:K1"/>
  </mergeCells>
  <pageMargins left="0.7" right="0.7" top="0.75" bottom="0.75" header="0.3" footer="0.3"/>
  <pageSetup orientation="portrait" horizontalDpi="4294967293"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I E F A A B Q S w M E F A A C A A g A u 4 G T V Y 4 d H I q j A A A A 9 g A A A B I A H A B D b 2 5 m a W c v U G F j a 2 F n Z S 5 4 b W w g o h g A K K A U A A A A A A A A A A A A A A A A A A A A A A A A A A A A h Y 9 N D o I w G E S v Q r q n f y b G k I + y c C u J i Y l h 2 5 Q K D V A M L Z a 7 u f B I X k G M o u 5 c z p u 3 m L l f b 5 B N X R t d 9 O B M b 1 P E M E W R t q o v j a 1 S N P p T v E G Z g L 1 U j a x 0 N M v W J Z M r U 1 R 7 f 0 4 I C S H g s M L 9 U B F O K S N F v j u o W n c S f W T z X 4 6 N d V 5 a p Z G A 4 2 u M 4 J g x h t e U Y w p k g Z A b + x X 4 v P f Z / k D Y j q 0 f B y 2 0 i / M C y B K B v D + I B 1 B L A w Q U A A I A C A C 7 g Z N V 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u 4 G T V S / T t z t 8 A g A A t g k A A B M A H A B G b 3 J t d W x h c y 9 T Z W N 0 a W 9 u M S 5 t I K I Y A C i g F A A A A A A A A A A A A A A A A A A A A A A A A A A A A N 1 V T W / a Q B C 9 I / E f V s 4 F J A v F S R p V r T g g 0 o g e S q J A e 0 l 6 G K 8 H s p W 9 g 3 b X 9 A P x Y / o b e s u V P 9 Y x B g V s A 6 n K p e U A 5 u 3 s 7 H s 7 8 z w W p V O k x S D / D d 7 W a / W a f Q S D k e i Y k G K 0 v T T B C P h B t E W M r l 4 T / L k x a o y a k a 6 d t q 5 I c o x 2 j W s V Y 6 t L 2 v E f 2 / C 6 b x 4 + W j S W v 1 M w i h 6 u 6 K u O C S L 7 U M z d k n b q N f 3 7 K 4 x V o h y a t u d 7 v u h S n C b a t o P X v n i n J U V K j 9 u X r 0 5 P g 8 9 N P 2 d y 4 v E C h P g D I r J i Y i i h q e J H j 8 k N I W R C t x n m s I c Q M Z l G T t 0 X 9 y u 8 E 8 c D C T E Y 2 3 Y m x Y 3 E Q z U h I S E J F e d + z j c 0 o O 2 I T J K z G 3 6 f o G 3 s p O H P Z t 4 1 y k d g O Y 5 D R Q Q O 5 7 6 Y e S v x a 9 z h N 7 f E u x S i c a k B E a G I Q T i F x k A p r E + t L M B l b L h 6 x A H v t b u 8 a G W E l h E 2 D S d g J M Z Q X t P 5 b l Y 3 q d j Z p y Q 0 v E r J 4 k m X T r 5 m 7 U t y r L D M 6 y b k m k 9 B c j u h L Y v r 3 A Z r U K c J K 1 3 D Z 2 U a j J 5 X o h d l F O L l l T l y y y u t X m V B a K S q i p A 0 g a A a r m C G 1 n G h x Y g c W d D K Z e 2 9 p X X e r N e U r u 6 k T Z O d e B 9 A m s W v E e e w o n H R 9 I 5 p s 0 L u Q y 4 7 / w 9 d 9 u y m T z h G V + E 3 S W Q i 1 B B B u V 0 P m 2 y w x 2 T 9 b Z M V U + / z W H / x x K 1 K 2 X a l I 8 U q U y r T u y U + W T v 4 g s t z 1 l L L T P 7 G s r 2 M S t W L a r Q z 6 f y 5 v H n 5 u P 8 k j x m 9 0 l y q 9 h 3 f f 4 K r R m w U m y K r b v G w b a A V e A X L 7 T 1 3 2 4 E 9 N O H i p 8 T M J G f H N e B 2 6 k P + C / 5 p / + 2 a Z 9 W + 3 G j w 4 7 j r j 0 b Y a u + W t Q o J X u y t T j 5 b s t v A S F V Q O T A R N z K / c H 7 8 B l B L A Q I t A B Q A A g A I A L u B k 1 W O H R y K o w A A A P Y A A A A S A A A A A A A A A A A A A A A A A A A A A A B D b 2 5 m a W c v U G F j a 2 F n Z S 5 4 b W x Q S w E C L Q A U A A I A C A C 7 g Z N V D 8 r p q 6 Q A A A D p A A A A E w A A A A A A A A A A A A A A A A D v A A A A W 0 N v b n R l b n R f V H l w Z X N d L n h t b F B L A Q I t A B Q A A g A I A L u B k 1 U v 0 7 c 7 f A I A A L Y J A A A T A A A A A A A A A A A A A A A A A O A B A A B G b 3 J t d W x h c y 9 T Z W N 0 a W 9 u M S 5 t U E s F B g A A A A A D A A M A w g A A A K k E 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w y A A A A A A A A e j I 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I C 8 + P C 9 J d G V t P j x J d G V t P j x J d G V t T G 9 j Y X R p b 2 4 + P E l 0 Z W 1 U e X B l P k Z v c m 1 1 b G E 8 L 0 l 0 Z W 1 U e X B l P j x J d G V t U G F 0 a D 5 T Z W N 0 a W 9 u M S 9 B c m J v b G V z S H V t Z W R h b G V z P C 9 J d G V t U G F 0 a D 4 8 L 0 l 0 Z W 1 M b 2 N h d G l v b j 4 8 U 3 R h Y m x l R W 5 0 c m l l c z 4 8 R W 5 0 c n k g V H l w Z T 0 i S X N Q c m l 2 Y X R l I i B W Y W x 1 Z T 0 i b D A i I C 8 + P E V u d H J 5 I F R 5 c G U 9 I k Z p b G x F b m F i b G V k I i B W Y W x 1 Z T 0 i b D A i I C 8 + P E V u d H J 5 I F R 5 c G U 9 I k Z p b G x P Y m p l Y 3 R U e X B l I i B W Y W x 1 Z T 0 i c 0 N v b m 5 l Y 3 R p b 2 5 P b m x 5 I i A v P j x F b n R y e S B U e X B l P S J G a W x s V G 9 E Y X R h T W 9 k Z W x F b m F i b G V k I i B W Y W x 1 Z T 0 i b D A i I C 8 + P E V u d H J 5 I F R 5 c G U 9 I k 5 h d m l n Y X R p b 2 5 T d G V w T m F t Z S I g V m F s d W U 9 I n N O Y X Z l Z 2 F j a c O z b i I g L z 4 8 R W 5 0 c n k g V H l w Z T 0 i T m F t Z V V w Z G F 0 Z W R B Z n R l c k Z p b G w i I F Z h b H V l P S J s M C I g L z 4 8 R W 5 0 c n k g V H l w Z T 0 i U m V z d W x 0 V H l w Z S I g V m F s d W U 9 I n N F e G N l c H R p b 2 4 i I C 8 + P E V u d H J 5 I F R 5 c G U 9 I k J 1 Z m Z l c k 5 l e H R S Z W Z y Z X N o I i B W Y W x 1 Z T 0 i b D E i I C 8 + P E V u d H J 5 I F R 5 c G U 9 I k Z p b G x l Z E N v b X B s Z X R l U m V z d W x 0 V G 9 X b 3 J r c 2 h l Z X Q i I F Z h b H V l P S J s M S I g L z 4 8 R W 5 0 c n k g V H l w Z T 0 i R m l s b F N 0 Y X R 1 c y I g V m F s d W U 9 I n N D b 2 1 w b G V 0 Z S I g L z 4 8 R W 5 0 c n k g V H l w Z T 0 i R m l s b E N v b H V t b k 5 h b W V z I i B W Y W x 1 Z T 0 i c 1 s m c X V v d D t G Z W N o Y S Z x d W 9 0 O y w m c X V v d D t I d W 1 l Z G F s J n F 1 b 3 Q 7 L C Z x d W 9 0 O 0 N v Y m V y d H V y Y S B k Z S B s Y S B 0 a W V y c m E m c X V v d D s s J n F 1 b 3 Q 7 T m 8 u I G R l I H R y Y W 5 z Z W N 0 b y Z x d W 9 0 O y w m c X V v d D t z d W J w Y X J j Z W x h J n F 1 b 3 Q 7 L C Z x d W 9 0 O 2 5 v L i B k Z S B j Y W 1 w b y Z x d W 9 0 O y w m c X V v d D t O b 2 1 i c m U g Y 2 9 t w 7 p u J n F 1 b 3 Q 7 L C Z x d W 9 0 O 0 Z v c m 1 h I G R l I H Z p Z G E m c X V v d D s s J n F 1 b 3 Q 7 T 2 J z Z X J 2 Y W N p b 2 5 l c y Z x d W 9 0 O y w m c X V v d D t D Q V A x J n F 1 b 3 Q 7 L C Z x d W 9 0 O 0 N B U D I m c X V v d D s s J n F 1 b 3 Q 7 Q 0 F Q M y Z x d W 9 0 O y w m c X V v d D t D Q V A 0 J n F 1 b 3 Q 7 L C Z x d W 9 0 O 2 F s d H V y Y S B 0 b 3 R h b C Z x d W 9 0 O y w m c X V v d D t h b H R 1 c m E g Y 2 9 t Z X J j a W F s J n F 1 b 3 Q 7 L C Z x d W 9 0 O 2 N v c G E x J n F 1 b 3 Q 7 L C Z x d W 9 0 O 2 N v c G E y J n F 1 b 3 Q 7 L C Z x d W 9 0 O 2 V z d G F k b y B m b 3 R v c 2 F u a X R h c m l v J n F 1 b 3 Q 7 X S I g L z 4 8 R W 5 0 c n k g V H l w Z T 0 i R m l s b E N v b H V t b l R 5 c G V z I i B W Y W x 1 Z T 0 i c 0 N R W U d B d 0 1 E Q m d Z R 0 J R T U R B d 0 1 E Q X d N R y I g L z 4 8 R W 5 0 c n k g V H l w Z T 0 i R m l s b E x h c 3 R V c G R h d G V k I i B W Y W x 1 Z T 0 i Z D I w M j I t M T E t M j V U M D E 6 M T Q 6 M T g u N D c 5 M j c z O F o i I C 8 + P E V u d H J 5 I F R 5 c G U 9 I k Z p b G x F c n J v c k N v d W 5 0 I i B W Y W x 1 Z T 0 i b D A i I C 8 + P E V u d H J 5 I F R 5 c G U 9 I k Z p b G x F c n J v c k N v Z G U i I F Z h b H V l P S J z V W 5 r b m 9 3 b i I g L z 4 8 R W 5 0 c n k g V H l w Z T 0 i R m l s b E N v d W 5 0 I i B W Y W x 1 Z T 0 i b D I y N y I g L z 4 8 R W 5 0 c n k g V H l w Z T 0 i Q W R k Z W R U b 0 R h d G F N b 2 R l b C I g V m F s d W U 9 I m w w I i A v P j x F b n R y e S B U e X B l P S J S Z W x h d G l v b n N o a X B J b m Z v Q 2 9 u d G F p b m V y I i B W Y W x 1 Z T 0 i c 3 s m c X V v d D t j b 2 x 1 b W 5 D b 3 V u d C Z x d W 9 0 O z o x O C w m c X V v d D t r Z X l D b 2 x 1 b W 5 O Y W 1 l c y Z x d W 9 0 O z p b X S w m c X V v d D t x d W V y e V J l b G F 0 a W 9 u c 2 h p c H M m c X V v d D s 6 W 1 0 s J n F 1 b 3 Q 7 Y 2 9 s d W 1 u S W R l b n R p d G l l c y Z x d W 9 0 O z p b J n F 1 b 3 Q 7 U 2 V j d G l v b j E v Q X J i b 2 x l c 0 h 1 b W V k Y W x l c y 9 B d X R v U m V t b 3 Z l Z E N v b H V t b n M x L n t G Z W N o Y S w w f S Z x d W 9 0 O y w m c X V v d D t T Z W N 0 a W 9 u M S 9 B c m J v b G V z S H V t Z W R h b G V z L 0 F 1 d G 9 S Z W 1 v d m V k Q 2 9 s d W 1 u c z E u e 0 h 1 b W V k Y W w s M X 0 m c X V v d D s s J n F 1 b 3 Q 7 U 2 V j d G l v b j E v Q X J i b 2 x l c 0 h 1 b W V k Y W x l c y 9 B d X R v U m V t b 3 Z l Z E N v b H V t b n M x L n t D b 2 J l c n R 1 c m E g Z G U g b G E g d G l l c n J h L D J 9 J n F 1 b 3 Q 7 L C Z x d W 9 0 O 1 N l Y 3 R p b 2 4 x L 0 F y Y m 9 s Z X N I d W 1 l Z G F s Z X M v Q X V 0 b 1 J l b W 9 2 Z W R D b 2 x 1 b W 5 z M S 5 7 T m 8 u I G R l I H R y Y W 5 z Z W N 0 b y w z f S Z x d W 9 0 O y w m c X V v d D t T Z W N 0 a W 9 u M S 9 B c m J v b G V z S H V t Z W R h b G V z L 0 F 1 d G 9 S Z W 1 v d m V k Q 2 9 s d W 1 u c z E u e 3 N 1 Y n B h c m N l b G E s N H 0 m c X V v d D s s J n F 1 b 3 Q 7 U 2 V j d G l v b j E v Q X J i b 2 x l c 0 h 1 b W V k Y W x l c y 9 B d X R v U m V t b 3 Z l Z E N v b H V t b n M x L n t u b y 4 g Z G U g Y 2 F t c G 8 s N X 0 m c X V v d D s s J n F 1 b 3 Q 7 U 2 V j d G l v b j E v Q X J i b 2 x l c 0 h 1 b W V k Y W x l c y 9 B d X R v U m V t b 3 Z l Z E N v b H V t b n M x L n t O b 2 1 i c m U g Y 2 9 t w 7 p u L D Z 9 J n F 1 b 3 Q 7 L C Z x d W 9 0 O 1 N l Y 3 R p b 2 4 x L 0 F y Y m 9 s Z X N I d W 1 l Z G F s Z X M v Q X V 0 b 1 J l b W 9 2 Z W R D b 2 x 1 b W 5 z M S 5 7 R m 9 y b W E g Z G U g d m l k Y S w 3 f S Z x d W 9 0 O y w m c X V v d D t T Z W N 0 a W 9 u M S 9 B c m J v b G V z S H V t Z W R h b G V z L 0 F 1 d G 9 S Z W 1 v d m V k Q 2 9 s d W 1 u c z E u e 0 9 i c 2 V y d m F j a W 9 u Z X M s O H 0 m c X V v d D s s J n F 1 b 3 Q 7 U 2 V j d G l v b j E v Q X J i b 2 x l c 0 h 1 b W V k Y W x l c y 9 B d X R v U m V t b 3 Z l Z E N v b H V t b n M x L n t D Q V A x L D l 9 J n F 1 b 3 Q 7 L C Z x d W 9 0 O 1 N l Y 3 R p b 2 4 x L 0 F y Y m 9 s Z X N I d W 1 l Z G F s Z X M v Q X V 0 b 1 J l b W 9 2 Z W R D b 2 x 1 b W 5 z M S 5 7 Q 0 F Q M i w x M H 0 m c X V v d D s s J n F 1 b 3 Q 7 U 2 V j d G l v b j E v Q X J i b 2 x l c 0 h 1 b W V k Y W x l c y 9 B d X R v U m V t b 3 Z l Z E N v b H V t b n M x L n t D Q V A z L D E x f S Z x d W 9 0 O y w m c X V v d D t T Z W N 0 a W 9 u M S 9 B c m J v b G V z S H V t Z W R h b G V z L 0 F 1 d G 9 S Z W 1 v d m V k Q 2 9 s d W 1 u c z E u e 0 N B U D Q s M T J 9 J n F 1 b 3 Q 7 L C Z x d W 9 0 O 1 N l Y 3 R p b 2 4 x L 0 F y Y m 9 s Z X N I d W 1 l Z G F s Z X M v Q X V 0 b 1 J l b W 9 2 Z W R D b 2 x 1 b W 5 z M S 5 7 Y W x 0 d X J h I H R v d G F s L D E z f S Z x d W 9 0 O y w m c X V v d D t T Z W N 0 a W 9 u M S 9 B c m J v b G V z S H V t Z W R h b G V z L 0 F 1 d G 9 S Z W 1 v d m V k Q 2 9 s d W 1 u c z E u e 2 F s d H V y Y S B j b 2 1 l c m N p Y W w s M T R 9 J n F 1 b 3 Q 7 L C Z x d W 9 0 O 1 N l Y 3 R p b 2 4 x L 0 F y Y m 9 s Z X N I d W 1 l Z G F s Z X M v Q X V 0 b 1 J l b W 9 2 Z W R D b 2 x 1 b W 5 z M S 5 7 Y 2 9 w Y T E s M T V 9 J n F 1 b 3 Q 7 L C Z x d W 9 0 O 1 N l Y 3 R p b 2 4 x L 0 F y Y m 9 s Z X N I d W 1 l Z G F s Z X M v Q X V 0 b 1 J l b W 9 2 Z W R D b 2 x 1 b W 5 z M S 5 7 Y 2 9 w Y T I s M T Z 9 J n F 1 b 3 Q 7 L C Z x d W 9 0 O 1 N l Y 3 R p b 2 4 x L 0 F y Y m 9 s Z X N I d W 1 l Z G F s Z X M v Q X V 0 b 1 J l b W 9 2 Z W R D b 2 x 1 b W 5 z M S 5 7 Z X N 0 Y W R v I G Z v d G 9 z Y W 5 p d G F y a W 8 s M T d 9 J n F 1 b 3 Q 7 X S w m c X V v d D t D b 2 x 1 b W 5 D b 3 V u d C Z x d W 9 0 O z o x O C w m c X V v d D t L Z X l D b 2 x 1 b W 5 O Y W 1 l c y Z x d W 9 0 O z p b X S w m c X V v d D t D b 2 x 1 b W 5 J Z G V u d G l 0 a W V z J n F 1 b 3 Q 7 O l s m c X V v d D t T Z W N 0 a W 9 u M S 9 B c m J v b G V z S H V t Z W R h b G V z L 0 F 1 d G 9 S Z W 1 v d m V k Q 2 9 s d W 1 u c z E u e 0 Z l Y 2 h h L D B 9 J n F 1 b 3 Q 7 L C Z x d W 9 0 O 1 N l Y 3 R p b 2 4 x L 0 F y Y m 9 s Z X N I d W 1 l Z G F s Z X M v Q X V 0 b 1 J l b W 9 2 Z W R D b 2 x 1 b W 5 z M S 5 7 S H V t Z W R h b C w x f S Z x d W 9 0 O y w m c X V v d D t T Z W N 0 a W 9 u M S 9 B c m J v b G V z S H V t Z W R h b G V z L 0 F 1 d G 9 S Z W 1 v d m V k Q 2 9 s d W 1 u c z E u e 0 N v Y m V y d H V y Y S B k Z S B s Y S B 0 a W V y c m E s M n 0 m c X V v d D s s J n F 1 b 3 Q 7 U 2 V j d G l v b j E v Q X J i b 2 x l c 0 h 1 b W V k Y W x l c y 9 B d X R v U m V t b 3 Z l Z E N v b H V t b n M x L n t O b y 4 g Z G U g d H J h b n N l Y 3 R v L D N 9 J n F 1 b 3 Q 7 L C Z x d W 9 0 O 1 N l Y 3 R p b 2 4 x L 0 F y Y m 9 s Z X N I d W 1 l Z G F s Z X M v Q X V 0 b 1 J l b W 9 2 Z W R D b 2 x 1 b W 5 z M S 5 7 c 3 V i c G F y Y 2 V s Y S w 0 f S Z x d W 9 0 O y w m c X V v d D t T Z W N 0 a W 9 u M S 9 B c m J v b G V z S H V t Z W R h b G V z L 0 F 1 d G 9 S Z W 1 v d m V k Q 2 9 s d W 1 u c z E u e 2 5 v L i B k Z S B j Y W 1 w b y w 1 f S Z x d W 9 0 O y w m c X V v d D t T Z W N 0 a W 9 u M S 9 B c m J v b G V z S H V t Z W R h b G V z L 0 F 1 d G 9 S Z W 1 v d m V k Q 2 9 s d W 1 u c z E u e 0 5 v b W J y Z S B j b 2 3 D u m 4 s N n 0 m c X V v d D s s J n F 1 b 3 Q 7 U 2 V j d G l v b j E v Q X J i b 2 x l c 0 h 1 b W V k Y W x l c y 9 B d X R v U m V t b 3 Z l Z E N v b H V t b n M x L n t G b 3 J t Y S B k Z S B 2 a W R h L D d 9 J n F 1 b 3 Q 7 L C Z x d W 9 0 O 1 N l Y 3 R p b 2 4 x L 0 F y Y m 9 s Z X N I d W 1 l Z G F s Z X M v Q X V 0 b 1 J l b W 9 2 Z W R D b 2 x 1 b W 5 z M S 5 7 T 2 J z Z X J 2 Y W N p b 2 5 l c y w 4 f S Z x d W 9 0 O y w m c X V v d D t T Z W N 0 a W 9 u M S 9 B c m J v b G V z S H V t Z W R h b G V z L 0 F 1 d G 9 S Z W 1 v d m V k Q 2 9 s d W 1 u c z E u e 0 N B U D E s O X 0 m c X V v d D s s J n F 1 b 3 Q 7 U 2 V j d G l v b j E v Q X J i b 2 x l c 0 h 1 b W V k Y W x l c y 9 B d X R v U m V t b 3 Z l Z E N v b H V t b n M x L n t D Q V A y L D E w f S Z x d W 9 0 O y w m c X V v d D t T Z W N 0 a W 9 u M S 9 B c m J v b G V z S H V t Z W R h b G V z L 0 F 1 d G 9 S Z W 1 v d m V k Q 2 9 s d W 1 u c z E u e 0 N B U D M s M T F 9 J n F 1 b 3 Q 7 L C Z x d W 9 0 O 1 N l Y 3 R p b 2 4 x L 0 F y Y m 9 s Z X N I d W 1 l Z G F s Z X M v Q X V 0 b 1 J l b W 9 2 Z W R D b 2 x 1 b W 5 z M S 5 7 Q 0 F Q N C w x M n 0 m c X V v d D s s J n F 1 b 3 Q 7 U 2 V j d G l v b j E v Q X J i b 2 x l c 0 h 1 b W V k Y W x l c y 9 B d X R v U m V t b 3 Z l Z E N v b H V t b n M x L n t h b H R 1 c m E g d G 9 0 Y W w s M T N 9 J n F 1 b 3 Q 7 L C Z x d W 9 0 O 1 N l Y 3 R p b 2 4 x L 0 F y Y m 9 s Z X N I d W 1 l Z G F s Z X M v Q X V 0 b 1 J l b W 9 2 Z W R D b 2 x 1 b W 5 z M S 5 7 Y W x 0 d X J h I G N v b W V y Y 2 l h b C w x N H 0 m c X V v d D s s J n F 1 b 3 Q 7 U 2 V j d G l v b j E v Q X J i b 2 x l c 0 h 1 b W V k Y W x l c y 9 B d X R v U m V t b 3 Z l Z E N v b H V t b n M x L n t j b 3 B h M S w x N X 0 m c X V v d D s s J n F 1 b 3 Q 7 U 2 V j d G l v b j E v Q X J i b 2 x l c 0 h 1 b W V k Y W x l c y 9 B d X R v U m V t b 3 Z l Z E N v b H V t b n M x L n t j b 3 B h M i w x N n 0 m c X V v d D s s J n F 1 b 3 Q 7 U 2 V j d G l v b j E v Q X J i b 2 x l c 0 h 1 b W V k Y W x l c y 9 B d X R v U m V t b 3 Z l Z E N v b H V t b n M x L n t l c 3 R h Z G 8 g Z m 9 0 b 3 N h b m l 0 Y X J p b y w x N 3 0 m c X V v d D t d L C Z x d W 9 0 O 1 J l b G F 0 a W 9 u c 2 h p c E l u Z m 8 m c X V v d D s 6 W 1 1 9 I i A v P j w v U 3 R h Y m x l R W 5 0 c m l l c z 4 8 L 0 l 0 Z W 0 + P E l 0 Z W 0 + P E l 0 Z W 1 M b 2 N h d G l v b j 4 8 S X R l b V R 5 c G U + R m 9 y b X V s Y T w v S X R l b V R 5 c G U + P E l 0 Z W 1 Q Y X R o P l N l Y 3 R p b 2 4 x L 0 F y Y m 9 s Z X N I d W 1 l Z G F s Z X M v T 3 J p Z 2 V u P C 9 J d G V t U G F 0 a D 4 8 L 0 l 0 Z W 1 M b 2 N h d G l v b j 4 8 U 3 R h Y m x l R W 5 0 c m l l c y A v P j w v S X R l b T 4 8 S X R l b T 4 8 S X R l b U x v Y 2 F 0 a W 9 u P j x J d G V t V H l w Z T 5 G b 3 J t d W x h P C 9 J d G V t V H l w Z T 4 8 S X R l b V B h d G g + U 2 V j d G l v b j E v Q X J i b 2 x l c 0 h 1 b W V k Y W x l c y 9 F b m N h Y m V 6 Y W R v c y U y M H B y b 2 1 v d m l k b 3 M 8 L 0 l 0 Z W 1 Q Y X R o P j w v S X R l b U x v Y 2 F 0 a W 9 u P j x T d G F i b G V F b n R y a W V z I C 8 + P C 9 J d G V t P j x J d G V t P j x J d G V t T G 9 j Y X R p b 2 4 + P E l 0 Z W 1 U e X B l P k Z v c m 1 1 b G E 8 L 0 l 0 Z W 1 U e X B l P j x J d G V t U G F 0 a D 5 T Z W N 0 a W 9 u M S 9 B c m J v b G V z S H V t Z W R h b G V z L 1 R p c G 8 l M j B j Y W 1 i a W F k b z w v S X R l b V B h d G g + P C 9 J d G V t T G 9 j Y X R p b 2 4 + P F N 0 Y W J s Z U V u d H J p Z X M g L z 4 8 L 0 l 0 Z W 0 + P E l 0 Z W 0 + P E l 0 Z W 1 M b 2 N h d G l v b j 4 8 S X R l b V R 5 c G U + R m 9 y b X V s Y T w v S X R l b V R 5 c G U + P E l 0 Z W 1 Q Y X R o P l N l Y 3 R p b 2 4 x L 0 1 h Y 3 I l Q z M l Q j N m a X R h c y U y M C g 0 K T 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O Y X Z p Z 2 F 0 a W 9 u U 3 R l c E 5 h b W U i I F Z h b H V l P S J z T m F 2 Z W d h Y 2 n D s 2 4 i I C 8 + P E V u d H J 5 I F R 5 c G U 9 I k 5 h b W V V c G R h d G V k Q W Z 0 Z X J G a W x s I i B W Y W x 1 Z T 0 i b D A i I C 8 + P E V u d H J 5 I F R 5 c G U 9 I l J l c 3 V s d F R 5 c G U i I F Z h b H V l P S J z R X h j Z X B 0 a W 9 u I i A v P j x F b n R y e S B U e X B l P S J C d W Z m Z X J O Z X h 0 U m V m c m V z a C I g V m F s d W U 9 I m w x I i A v P j x F b n R y e S B U e X B l P S J G a W x s Z W R D b 2 1 w b G V 0 Z V J l c 3 V s d F R v V 2 9 y a 3 N o Z W V 0 I i B W Y W x 1 Z T 0 i b D E i I C 8 + P E V u d H J 5 I F R 5 c G U 9 I k Z p b G x T d G F 0 d X M i I F Z h b H V l P S J z Q 2 9 t c G x l d G U i I C 8 + P E V u d H J 5 I F R 5 c G U 9 I k Z p b G x D b 2 x 1 b W 5 O Y W 1 l c y I g V m F s d W U 9 I n N b J n F 1 b 3 Q 7 R m V j a G E m c X V v d D s s J n F 1 b 3 Q 7 Q 2 9 i Z X J 0 d X J h I F Z l Z 2 V 0 Y W w m c X V v d D s s J n F 1 b 3 Q 7 Y 2 9 v c m R l b m F k Y X M m c X V v d D s s J n F 1 b 3 Q 7 T m 8 u I G R l I H R y Y W 5 z Z W N 0 b y Z x d W 9 0 O y w m c X V v d D t T d W J w Y X J j Z W x h J n F 1 b 3 Q 7 L C Z x d W 9 0 O 0 5 v L i B k Z S B j Y W 1 w b y Z x d W 9 0 O y w m c X V v d D t O b 2 1 i c m U g Y 2 9 t w 7 p u J n F 1 b 3 Q 7 L C Z x d W 9 0 O 0 7 D u m 1 l c m 8 g Z G U g a W 5 k a X Z p Z H V v c y Z x d W 9 0 O y w m c X V v d D t Q b 3 J j Z W 5 0 Y W p l I G R l I G N v Y m V y d H V y Y S Z x d W 9 0 O y w m c X V v d D t G b 3 J t Y S B k Z S B 2 a W R h J n F 1 b 3 Q 7 L C Z x d W 9 0 O 0 9 i c 2 V y d m F j a W 9 u Z X M m c X V v d D s s J n F 1 b 3 Q 7 S M O 6 b W V k Y W w m c X V v d D s s J n F 1 b 3 Q 7 Z m 9 y b W E g Z G U g d m l k Y S 4 x J n F 1 b 3 Q 7 X S I g L z 4 8 R W 5 0 c n k g V H l w Z T 0 i R m l s b E N v b H V t b l R 5 c G V z I i B W Y W x 1 Z T 0 i c 0 N R W U d B d 0 1 H Q m d Z R E J n W U d C Z z 0 9 I i A v P j x F b n R y e S B U e X B l P S J G a W x s T G F z d F V w Z G F 0 Z W Q i I F Z h b H V l P S J k M j A y M i 0 x M S 0 y O F Q x M D o w M D o z M y 4 2 O T U y M j g y W i I g L z 4 8 R W 5 0 c n k g V H l w Z T 0 i R m l s b E V y c m 9 y Q 2 9 1 b n Q i I F Z h b H V l P S J s M C I g L z 4 8 R W 5 0 c n k g V H l w Z T 0 i R m l s b E V y c m 9 y Q 2 9 k Z S I g V m F s d W U 9 I n N V b m t u b 3 d u I i A v P j x F b n R y e S B U e X B l P S J G a W x s Q 2 9 1 b n Q i I F Z h b H V l P S J s M j E w I i A v P j x F b n R y e S B U e X B l P S J B Z G R l Z F R v R G F 0 Y U 1 v Z G V s I i B W Y W x 1 Z T 0 i b D A i I C 8 + P E V u d H J 5 I F R 5 c G U 9 I l J l b G F 0 a W 9 u c 2 h p c E l u Z m 9 D b 2 5 0 Y W l u Z X I i I F Z h b H V l P S J z e y Z x d W 9 0 O 2 N v b H V t b k N v d W 5 0 J n F 1 b 3 Q 7 O j E z L C Z x d W 9 0 O 2 t l e U N v b H V t b k 5 h b W V z J n F 1 b 3 Q 7 O l t d L C Z x d W 9 0 O 3 F 1 Z X J 5 U m V s Y X R p b 2 5 z a G l w c y Z x d W 9 0 O z p b X S w m c X V v d D t j b 2 x 1 b W 5 J Z G V u d G l 0 a W V z J n F 1 b 3 Q 7 O l s m c X V v d D t T Z W N 0 a W 9 u M S 9 N Y W N y w 7 N m a X R h c y A o N C k v Q X V 0 b 1 J l b W 9 2 Z W R D b 2 x 1 b W 5 z M S 5 7 R m V j a G E s M H 0 m c X V v d D s s J n F 1 b 3 Q 7 U 2 V j d G l v b j E v T W F j c s O z Z m l 0 Y X M g K D Q p L 0 F 1 d G 9 S Z W 1 v d m V k Q 2 9 s d W 1 u c z E u e 0 N v Y m V y d H V y Y S B W Z W d l d G F s L D F 9 J n F 1 b 3 Q 7 L C Z x d W 9 0 O 1 N l Y 3 R p b 2 4 x L 0 1 h Y 3 L D s 2 Z p d G F z I C g 0 K S 9 B d X R v U m V t b 3 Z l Z E N v b H V t b n M x L n t j b 2 9 y Z G V u Y W R h c y w y f S Z x d W 9 0 O y w m c X V v d D t T Z W N 0 a W 9 u M S 9 N Y W N y w 7 N m a X R h c y A o N C k v Q X V 0 b 1 J l b W 9 2 Z W R D b 2 x 1 b W 5 z M S 5 7 T m 8 u I G R l I H R y Y W 5 z Z W N 0 b y w z f S Z x d W 9 0 O y w m c X V v d D t T Z W N 0 a W 9 u M S 9 N Y W N y w 7 N m a X R h c y A o N C k v Q X V 0 b 1 J l b W 9 2 Z W R D b 2 x 1 b W 5 z M S 5 7 U 3 V i c G F y Y 2 V s Y S w 0 f S Z x d W 9 0 O y w m c X V v d D t T Z W N 0 a W 9 u M S 9 N Y W N y w 7 N m a X R h c y A o N C k v Q X V 0 b 1 J l b W 9 2 Z W R D b 2 x 1 b W 5 z M S 5 7 T m 8 u I G R l I G N h b X B v L D V 9 J n F 1 b 3 Q 7 L C Z x d W 9 0 O 1 N l Y 3 R p b 2 4 x L 0 1 h Y 3 L D s 2 Z p d G F z I C g 0 K S 9 B d X R v U m V t b 3 Z l Z E N v b H V t b n M x L n t O b 2 1 i c m U g Y 2 9 t w 7 p u L D Z 9 J n F 1 b 3 Q 7 L C Z x d W 9 0 O 1 N l Y 3 R p b 2 4 x L 0 1 h Y 3 L D s 2 Z p d G F z I C g 0 K S 9 B d X R v U m V t b 3 Z l Z E N v b H V t b n M x L n t O w 7 p t Z X J v I G R l I G l u Z G l 2 a W R 1 b 3 M s N 3 0 m c X V v d D s s J n F 1 b 3 Q 7 U 2 V j d G l v b j E v T W F j c s O z Z m l 0 Y X M g K D Q p L 0 F 1 d G 9 S Z W 1 v d m V k Q 2 9 s d W 1 u c z E u e 1 B v c m N l b n R h a m U g Z G U g Y 2 9 i Z X J 0 d X J h L D h 9 J n F 1 b 3 Q 7 L C Z x d W 9 0 O 1 N l Y 3 R p b 2 4 x L 0 1 h Y 3 L D s 2 Z p d G F z I C g 0 K S 9 B d X R v U m V t b 3 Z l Z E N v b H V t b n M x L n t G b 3 J t Y S B k Z S B 2 a W R h L D l 9 J n F 1 b 3 Q 7 L C Z x d W 9 0 O 1 N l Y 3 R p b 2 4 x L 0 1 h Y 3 L D s 2 Z p d G F z I C g 0 K S 9 B d X R v U m V t b 3 Z l Z E N v b H V t b n M x L n t P Y n N l c n Z h Y 2 l v b m V z L D E w f S Z x d W 9 0 O y w m c X V v d D t T Z W N 0 a W 9 u M S 9 N Y W N y w 7 N m a X R h c y A o N C k v Q X V 0 b 1 J l b W 9 2 Z W R D b 2 x 1 b W 5 z M S 5 7 S M O 6 b W V k Y W w s M T F 9 J n F 1 b 3 Q 7 L C Z x d W 9 0 O 1 N l Y 3 R p b 2 4 x L 0 1 h Y 3 L D s 2 Z p d G F z I C g 0 K S 9 B d X R v U m V t b 3 Z l Z E N v b H V t b n M x L n t m b 3 J t Y S B k Z S B 2 a W R h L j E s M T J 9 J n F 1 b 3 Q 7 X S w m c X V v d D t D b 2 x 1 b W 5 D b 3 V u d C Z x d W 9 0 O z o x M y w m c X V v d D t L Z X l D b 2 x 1 b W 5 O Y W 1 l c y Z x d W 9 0 O z p b X S w m c X V v d D t D b 2 x 1 b W 5 J Z G V u d G l 0 a W V z J n F 1 b 3 Q 7 O l s m c X V v d D t T Z W N 0 a W 9 u M S 9 N Y W N y w 7 N m a X R h c y A o N C k v Q X V 0 b 1 J l b W 9 2 Z W R D b 2 x 1 b W 5 z M S 5 7 R m V j a G E s M H 0 m c X V v d D s s J n F 1 b 3 Q 7 U 2 V j d G l v b j E v T W F j c s O z Z m l 0 Y X M g K D Q p L 0 F 1 d G 9 S Z W 1 v d m V k Q 2 9 s d W 1 u c z E u e 0 N v Y m V y d H V y Y S B W Z W d l d G F s L D F 9 J n F 1 b 3 Q 7 L C Z x d W 9 0 O 1 N l Y 3 R p b 2 4 x L 0 1 h Y 3 L D s 2 Z p d G F z I C g 0 K S 9 B d X R v U m V t b 3 Z l Z E N v b H V t b n M x L n t j b 2 9 y Z G V u Y W R h c y w y f S Z x d W 9 0 O y w m c X V v d D t T Z W N 0 a W 9 u M S 9 N Y W N y w 7 N m a X R h c y A o N C k v Q X V 0 b 1 J l b W 9 2 Z W R D b 2 x 1 b W 5 z M S 5 7 T m 8 u I G R l I H R y Y W 5 z Z W N 0 b y w z f S Z x d W 9 0 O y w m c X V v d D t T Z W N 0 a W 9 u M S 9 N Y W N y w 7 N m a X R h c y A o N C k v Q X V 0 b 1 J l b W 9 2 Z W R D b 2 x 1 b W 5 z M S 5 7 U 3 V i c G F y Y 2 V s Y S w 0 f S Z x d W 9 0 O y w m c X V v d D t T Z W N 0 a W 9 u M S 9 N Y W N y w 7 N m a X R h c y A o N C k v Q X V 0 b 1 J l b W 9 2 Z W R D b 2 x 1 b W 5 z M S 5 7 T m 8 u I G R l I G N h b X B v L D V 9 J n F 1 b 3 Q 7 L C Z x d W 9 0 O 1 N l Y 3 R p b 2 4 x L 0 1 h Y 3 L D s 2 Z p d G F z I C g 0 K S 9 B d X R v U m V t b 3 Z l Z E N v b H V t b n M x L n t O b 2 1 i c m U g Y 2 9 t w 7 p u L D Z 9 J n F 1 b 3 Q 7 L C Z x d W 9 0 O 1 N l Y 3 R p b 2 4 x L 0 1 h Y 3 L D s 2 Z p d G F z I C g 0 K S 9 B d X R v U m V t b 3 Z l Z E N v b H V t b n M x L n t O w 7 p t Z X J v I G R l I G l u Z G l 2 a W R 1 b 3 M s N 3 0 m c X V v d D s s J n F 1 b 3 Q 7 U 2 V j d G l v b j E v T W F j c s O z Z m l 0 Y X M g K D Q p L 0 F 1 d G 9 S Z W 1 v d m V k Q 2 9 s d W 1 u c z E u e 1 B v c m N l b n R h a m U g Z G U g Y 2 9 i Z X J 0 d X J h L D h 9 J n F 1 b 3 Q 7 L C Z x d W 9 0 O 1 N l Y 3 R p b 2 4 x L 0 1 h Y 3 L D s 2 Z p d G F z I C g 0 K S 9 B d X R v U m V t b 3 Z l Z E N v b H V t b n M x L n t G b 3 J t Y S B k Z S B 2 a W R h L D l 9 J n F 1 b 3 Q 7 L C Z x d W 9 0 O 1 N l Y 3 R p b 2 4 x L 0 1 h Y 3 L D s 2 Z p d G F z I C g 0 K S 9 B d X R v U m V t b 3 Z l Z E N v b H V t b n M x L n t P Y n N l c n Z h Y 2 l v b m V z L D E w f S Z x d W 9 0 O y w m c X V v d D t T Z W N 0 a W 9 u M S 9 N Y W N y w 7 N m a X R h c y A o N C k v Q X V 0 b 1 J l b W 9 2 Z W R D b 2 x 1 b W 5 z M S 5 7 S M O 6 b W V k Y W w s M T F 9 J n F 1 b 3 Q 7 L C Z x d W 9 0 O 1 N l Y 3 R p b 2 4 x L 0 1 h Y 3 L D s 2 Z p d G F z I C g 0 K S 9 B d X R v U m V t b 3 Z l Z E N v b H V t b n M x L n t m b 3 J t Y S B k Z S B 2 a W R h L j E s M T J 9 J n F 1 b 3 Q 7 X S w m c X V v d D t S Z W x h d G l v b n N o a X B J b m Z v J n F 1 b 3 Q 7 O l t d f S I g L z 4 8 L 1 N 0 Y W J s Z U V u d H J p Z X M + P C 9 J d G V t P j x J d G V t P j x J d G V t T G 9 j Y X R p b 2 4 + P E l 0 Z W 1 U e X B l P k Z v c m 1 1 b G E 8 L 0 l 0 Z W 1 U e X B l P j x J d G V t U G F 0 a D 5 T Z W N 0 a W 9 u M S 9 N Y W N y J U M z J U I z Z m l 0 Y X M l M j A o N C k v T 3 J p Z 2 V u P C 9 J d G V t U G F 0 a D 4 8 L 0 l 0 Z W 1 M b 2 N h d G l v b j 4 8 U 3 R h Y m x l R W 5 0 c m l l c y A v P j w v S X R l b T 4 8 S X R l b T 4 8 S X R l b U x v Y 2 F 0 a W 9 u P j x J d G V t V H l w Z T 5 G b 3 J t d W x h P C 9 J d G V t V H l w Z T 4 8 S X R l b V B h d G g + U 2 V j d G l v b j E v T W F j c i V D M y V C M 2 Z p d G F z J T I w K D Q p L 0 V u Y 2 F i Z X p h Z G 9 z J T I w c H J v b W 9 2 a W R v c z w v S X R l b V B h d G g + P C 9 J d G V t T G 9 j Y X R p b 2 4 + P F N 0 Y W J s Z U V u d H J p Z X M g L z 4 8 L 0 l 0 Z W 0 + P E l 0 Z W 0 + P E l 0 Z W 1 M b 2 N h d G l v b j 4 8 S X R l b V R 5 c G U + R m 9 y b X V s Y T w v S X R l b V R 5 c G U + P E l 0 Z W 1 Q Y X R o P l N l Y 3 R p b 2 4 x L 0 1 h Y 3 I l Q z M l Q j N m a X R h c y U y M C g 0 K S 9 U a X B v J T I w Y 2 F t Y m l h Z G 8 8 L 0 l 0 Z W 1 Q Y X R o P j w v S X R l b U x v Y 2 F 0 a W 9 u P j x T d G F i b G V F b n R y a W V z I C 8 + P C 9 J d G V t P j x J d G V t P j x J d G V t T G 9 j Y X R p b 2 4 + P E l 0 Z W 1 U e X B l P k Z v c m 1 1 b G E 8 L 0 l 0 Z W 1 U e X B l P j x J d G V t U G F 0 a D 5 T Z W N 0 a W 9 u M S 9 N Y W N y J U M z J U I z Z m l 0 Y X M l M j A o N C k v Q 2 9 s d W 1 u Y X M l M j B j b 2 4 l M j B u b 2 1 i c m U l M j B j Y W 1 i a W F k b z w v S X R l b V B h d G g + P C 9 J d G V t T G 9 j Y X R p b 2 4 + P F N 0 Y W J s Z U V u d H J p Z X M g L z 4 8 L 0 l 0 Z W 0 + P E l 0 Z W 0 + P E l 0 Z W 1 M b 2 N h d G l v b j 4 8 S X R l b V R 5 c G U + R m 9 y b X V s Y T w v S X R l b V R 5 c G U + P E l 0 Z W 1 Q Y X R o P l N l Y 3 R p b 2 4 x L 0 h l c m I l Q z M l Q T F j Z W F z J T I w K D I p P C 9 J d G V t U G F 0 a D 4 8 L 0 l 0 Z W 1 M b 2 N h d G l v b j 4 8 U 3 R h Y m x l R W 5 0 c m l l c z 4 8 R W 5 0 c n k g V H l w Z T 0 i S X N Q c m l 2 Y X R l I i B W Y W x 1 Z T 0 i b D A i I C 8 + P E V u d H J 5 I F R 5 c G U 9 I k Z p b G x F b m F i b G V k I i B W Y W x 1 Z T 0 i b D A i I C 8 + P E V u d H J 5 I F R 5 c G U 9 I k Z p b G x P Y m p l Y 3 R U e X B l I i B W Y W x 1 Z T 0 i c 0 N v b m 5 l Y 3 R p b 2 5 P b m x 5 I i A v P j x F b n R y e S B U e X B l P S J G a W x s V G 9 E Y X R h T W 9 k Z W x F b m F i b G V k I i B W Y W x 1 Z T 0 i b D A i I C 8 + P E V u d H J 5 I F R 5 c G U 9 I k 5 h b W V V c G R h d G V k Q W Z 0 Z X J G a W x s I i B W Y W x 1 Z T 0 i b D A i I C 8 + P E V u d H J 5 I F R 5 c G U 9 I l J l c 3 V s d F R 5 c G U i I F Z h b H V l P S J z R X h j Z X B 0 a W 9 u I i A v P j x F b n R y e S B U e X B l P S J C d W Z m Z X J O Z X h 0 U m V m c m V z a C I g V m F s d W U 9 I m w x I i A v P j x F b n R y e S B U e X B l P S J G a W x s Z W R D b 2 1 w b G V 0 Z V J l c 3 V s d F R v V 2 9 y a 3 N o Z W V 0 I i B W Y W x 1 Z T 0 i b D E i I C 8 + P E V u d H J 5 I F R 5 c G U 9 I k Z p b G x T d G F 0 d X M i I F Z h b H V l P S J z Q 2 9 t c G x l d G U i I C 8 + P E V u d H J 5 I F R 5 c G U 9 I k Z p b G x D b 2 x 1 b W 5 O Y W 1 l c y I g V m F s d W U 9 I n N b J n F 1 b 3 Q 7 S H V t Z W R h b C Z x d W 9 0 O y w m c X V v d D t G Z W N o Y S Z x d W 9 0 O y w m c X V v d D t O w 7 p t Z X J v I G R l I H R y Y W 5 z Z W N 0 b y Z x d W 9 0 O y w m c X V v d D t T d W J w Y X J j Z W x h J n F 1 b 3 Q 7 L C Z x d W 9 0 O 0 5 v L i B k Z S B j Y W 1 w b y Z x d W 9 0 O y w m c X V v d D t O b 2 1 i c m U g Y 2 9 t w 7 p u J n F 1 b 3 Q 7 L C Z x d W 9 0 O 0 5 v L i B k Z S B p b m R p d m l k d W 9 z J n F 1 b 3 Q 7 L C Z x d W 9 0 O 1 B v c m N l b n R h a m U g Z G U g Y 2 9 i Z X J 0 d X J h J n F 1 b 3 Q 7 L C Z x d W 9 0 O 0 F s d H V y Y S B w c m 9 t Z W R p b y Z x d W 9 0 O y w m c X V v d D t P Y n N l c n Z h Y 2 l v b m V z J n F 1 b 3 Q 7 L C Z x d W 9 0 O 0 N v Y m V y d H V y Y S Z x d W 9 0 O 1 0 i I C 8 + P E V u d H J 5 I F R 5 c G U 9 I k Z p b G x D b 2 x 1 b W 5 U e X B l c y I g V m F s d W U 9 I n N C Z 2 t E Q X d N R 0 F 3 T U R C Z 1 k 9 I i A v P j x F b n R y e S B U e X B l P S J G a W x s T G F z d F V w Z G F 0 Z W Q i I F Z h b H V l P S J k M j A y M i 0 x M S 0 y O F Q x M z o y M j o w N S 4 1 N j k z M T Q 3 W i I g L z 4 8 R W 5 0 c n k g V H l w Z T 0 i R m l s b E V y c m 9 y Q 2 9 1 b n Q i I F Z h b H V l P S J s M C I g L z 4 8 R W 5 0 c n k g V H l w Z T 0 i R m l s b E V y c m 9 y Q 2 9 k Z S I g V m F s d W U 9 I n N V b m t u b 3 d u I i A v P j x F b n R y e S B U e X B l P S J G a W x s Q 2 9 1 b n Q i I F Z h b H V l P S J s M T U x I i A v P j x F b n R y e S B U e X B l P S J B Z G R l Z F R v R G F 0 Y U 1 v Z G V s I i B W Y W x 1 Z T 0 i b D A i I C 8 + P E V u d H J 5 I F R 5 c G U 9 I l J l b G F 0 a W 9 u c 2 h p c E l u Z m 9 D b 2 5 0 Y W l u Z X I i I F Z h b H V l P S J z e y Z x d W 9 0 O 2 N v b H V t b k N v d W 5 0 J n F 1 b 3 Q 7 O j E x L C Z x d W 9 0 O 2 t l e U N v b H V t b k 5 h b W V z J n F 1 b 3 Q 7 O l t d L C Z x d W 9 0 O 3 F 1 Z X J 5 U m V s Y X R p b 2 5 z a G l w c y Z x d W 9 0 O z p b X S w m c X V v d D t j b 2 x 1 b W 5 J Z G V u d G l 0 a W V z J n F 1 b 3 Q 7 O l s m c X V v d D t T Z W N 0 a W 9 u M S 9 I Z X J i w 6 F j Z W F z I C g y K S 9 B d X R v U m V t b 3 Z l Z E N v b H V t b n M x L n t I d W 1 l Z G F s L D B 9 J n F 1 b 3 Q 7 L C Z x d W 9 0 O 1 N l Y 3 R p b 2 4 x L 0 h l c m L D o W N l Y X M g K D I p L 0 F 1 d G 9 S Z W 1 v d m V k Q 2 9 s d W 1 u c z E u e 0 Z l Y 2 h h L D F 9 J n F 1 b 3 Q 7 L C Z x d W 9 0 O 1 N l Y 3 R p b 2 4 x L 0 h l c m L D o W N l Y X M g K D I p L 0 F 1 d G 9 S Z W 1 v d m V k Q 2 9 s d W 1 u c z E u e 0 7 D u m 1 l c m 8 g Z G U g d H J h b n N l Y 3 R v L D J 9 J n F 1 b 3 Q 7 L C Z x d W 9 0 O 1 N l Y 3 R p b 2 4 x L 0 h l c m L D o W N l Y X M g K D I p L 0 F 1 d G 9 S Z W 1 v d m V k Q 2 9 s d W 1 u c z E u e 1 N 1 Y n B h c m N l b G E s M 3 0 m c X V v d D s s J n F 1 b 3 Q 7 U 2 V j d G l v b j E v S G V y Y s O h Y 2 V h c y A o M i k v Q X V 0 b 1 J l b W 9 2 Z W R D b 2 x 1 b W 5 z M S 5 7 T m 8 u I G R l I G N h b X B v L D R 9 J n F 1 b 3 Q 7 L C Z x d W 9 0 O 1 N l Y 3 R p b 2 4 x L 0 h l c m L D o W N l Y X M g K D I p L 0 F 1 d G 9 S Z W 1 v d m V k Q 2 9 s d W 1 u c z E u e 0 5 v b W J y Z S B j b 2 3 D u m 4 s N X 0 m c X V v d D s s J n F 1 b 3 Q 7 U 2 V j d G l v b j E v S G V y Y s O h Y 2 V h c y A o M i k v Q X V 0 b 1 J l b W 9 2 Z W R D b 2 x 1 b W 5 z M S 5 7 T m 8 u I G R l I G l u Z G l 2 a W R 1 b 3 M s N n 0 m c X V v d D s s J n F 1 b 3 Q 7 U 2 V j d G l v b j E v S G V y Y s O h Y 2 V h c y A o M i k v Q X V 0 b 1 J l b W 9 2 Z W R D b 2 x 1 b W 5 z M S 5 7 U G 9 y Y 2 V u d G F q Z S B k Z S B j b 2 J l c n R 1 c m E s N 3 0 m c X V v d D s s J n F 1 b 3 Q 7 U 2 V j d G l v b j E v S G V y Y s O h Y 2 V h c y A o M i k v Q X V 0 b 1 J l b W 9 2 Z W R D b 2 x 1 b W 5 z M S 5 7 Q W x 0 d X J h I H B y b 2 1 l Z G l v L D h 9 J n F 1 b 3 Q 7 L C Z x d W 9 0 O 1 N l Y 3 R p b 2 4 x L 0 h l c m L D o W N l Y X M g K D I p L 0 F 1 d G 9 S Z W 1 v d m V k Q 2 9 s d W 1 u c z E u e 0 9 i c 2 V y d m F j a W 9 u Z X M s O X 0 m c X V v d D s s J n F 1 b 3 Q 7 U 2 V j d G l v b j E v S G V y Y s O h Y 2 V h c y A o M i k v Q X V 0 b 1 J l b W 9 2 Z W R D b 2 x 1 b W 5 z M S 5 7 Q 2 9 i Z X J 0 d X J h L D E w f S Z x d W 9 0 O 1 0 s J n F 1 b 3 Q 7 Q 2 9 s d W 1 u Q 2 9 1 b n Q m c X V v d D s 6 M T E s J n F 1 b 3 Q 7 S 2 V 5 Q 2 9 s d W 1 u T m F t Z X M m c X V v d D s 6 W 1 0 s J n F 1 b 3 Q 7 Q 2 9 s d W 1 u S W R l b n R p d G l l c y Z x d W 9 0 O z p b J n F 1 b 3 Q 7 U 2 V j d G l v b j E v S G V y Y s O h Y 2 V h c y A o M i k v Q X V 0 b 1 J l b W 9 2 Z W R D b 2 x 1 b W 5 z M S 5 7 S H V t Z W R h b C w w f S Z x d W 9 0 O y w m c X V v d D t T Z W N 0 a W 9 u M S 9 I Z X J i w 6 F j Z W F z I C g y K S 9 B d X R v U m V t b 3 Z l Z E N v b H V t b n M x L n t G Z W N o Y S w x f S Z x d W 9 0 O y w m c X V v d D t T Z W N 0 a W 9 u M S 9 I Z X J i w 6 F j Z W F z I C g y K S 9 B d X R v U m V t b 3 Z l Z E N v b H V t b n M x L n t O w 7 p t Z X J v I G R l I H R y Y W 5 z Z W N 0 b y w y f S Z x d W 9 0 O y w m c X V v d D t T Z W N 0 a W 9 u M S 9 I Z X J i w 6 F j Z W F z I C g y K S 9 B d X R v U m V t b 3 Z l Z E N v b H V t b n M x L n t T d W J w Y X J j Z W x h L D N 9 J n F 1 b 3 Q 7 L C Z x d W 9 0 O 1 N l Y 3 R p b 2 4 x L 0 h l c m L D o W N l Y X M g K D I p L 0 F 1 d G 9 S Z W 1 v d m V k Q 2 9 s d W 1 u c z E u e 0 5 v L i B k Z S B j Y W 1 w b y w 0 f S Z x d W 9 0 O y w m c X V v d D t T Z W N 0 a W 9 u M S 9 I Z X J i w 6 F j Z W F z I C g y K S 9 B d X R v U m V t b 3 Z l Z E N v b H V t b n M x L n t O b 2 1 i c m U g Y 2 9 t w 7 p u L D V 9 J n F 1 b 3 Q 7 L C Z x d W 9 0 O 1 N l Y 3 R p b 2 4 x L 0 h l c m L D o W N l Y X M g K D I p L 0 F 1 d G 9 S Z W 1 v d m V k Q 2 9 s d W 1 u c z E u e 0 5 v L i B k Z S B p b m R p d m l k d W 9 z L D Z 9 J n F 1 b 3 Q 7 L C Z x d W 9 0 O 1 N l Y 3 R p b 2 4 x L 0 h l c m L D o W N l Y X M g K D I p L 0 F 1 d G 9 S Z W 1 v d m V k Q 2 9 s d W 1 u c z E u e 1 B v c m N l b n R h a m U g Z G U g Y 2 9 i Z X J 0 d X J h L D d 9 J n F 1 b 3 Q 7 L C Z x d W 9 0 O 1 N l Y 3 R p b 2 4 x L 0 h l c m L D o W N l Y X M g K D I p L 0 F 1 d G 9 S Z W 1 v d m V k Q 2 9 s d W 1 u c z E u e 0 F s d H V y Y S B w c m 9 t Z W R p b y w 4 f S Z x d W 9 0 O y w m c X V v d D t T Z W N 0 a W 9 u M S 9 I Z X J i w 6 F j Z W F z I C g y K S 9 B d X R v U m V t b 3 Z l Z E N v b H V t b n M x L n t P Y n N l c n Z h Y 2 l v b m V z L D l 9 J n F 1 b 3 Q 7 L C Z x d W 9 0 O 1 N l Y 3 R p b 2 4 x L 0 h l c m L D o W N l Y X M g K D I p L 0 F 1 d G 9 S Z W 1 v d m V k Q 2 9 s d W 1 u c z E u e 0 N v Y m V y d H V y Y S w x M H 0 m c X V v d D t d L C Z x d W 9 0 O 1 J l b G F 0 a W 9 u c 2 h p c E l u Z m 8 m c X V v d D s 6 W 1 1 9 I i A v P j w v U 3 R h Y m x l R W 5 0 c m l l c z 4 8 L 0 l 0 Z W 0 + P E l 0 Z W 0 + P E l 0 Z W 1 M b 2 N h d G l v b j 4 8 S X R l b V R 5 c G U + R m 9 y b X V s Y T w v S X R l b V R 5 c G U + P E l 0 Z W 1 Q Y X R o P l N l Y 3 R p b 2 4 x L 0 h l c m I l Q z M l Q T F j Z W F z J T I w K D I p L 0 9 y a W d l b j w v S X R l b V B h d G g + P C 9 J d G V t T G 9 j Y X R p b 2 4 + P F N 0 Y W J s Z U V u d H J p Z X M g L z 4 8 L 0 l 0 Z W 0 + P E l 0 Z W 0 + P E l 0 Z W 1 M b 2 N h d G l v b j 4 8 S X R l b V R 5 c G U + R m 9 y b X V s Y T w v S X R l b V R 5 c G U + P E l 0 Z W 1 Q Y X R o P l N l Y 3 R p b 2 4 x L 0 h l c m I l Q z M l Q T F j Z W F z J T I w K D I p L 0 V u Y 2 F i Z X p h Z G 9 z J T I w c H J v b W 9 2 a W R v c z w v S X R l b V B h d G g + P C 9 J d G V t T G 9 j Y X R p b 2 4 + P F N 0 Y W J s Z U V u d H J p Z X M g L z 4 8 L 0 l 0 Z W 0 + P E l 0 Z W 0 + P E l 0 Z W 1 M b 2 N h d G l v b j 4 8 S X R l b V R 5 c G U + R m 9 y b X V s Y T w v S X R l b V R 5 c G U + P E l 0 Z W 1 Q Y X R o P l N l Y 3 R p b 2 4 x L 0 h l c m I l Q z M l Q T F j Z W F z J T I w K D I p L 1 R p c G 8 l M j B j Y W 1 i a W F k b z w v S X R l b V B h d G g + P C 9 J d G V t T G 9 j Y X R p b 2 4 + P F N 0 Y W J s Z U V u d H J p Z X M g L z 4 8 L 0 l 0 Z W 0 + P C 9 J d G V t c z 4 8 L 0 x v Y 2 F s U G F j a 2 F n Z U 1 l d G F k Y X R h R m l s Z T 4 W A A A A U E s F B g A A A A A A A A A A A A A A A A A A A A A A A C Y B A A A B A A A A 0 I y d 3 w E V 0 R G M e g D A T 8 K X 6 w E A A A D U t g J v h + x R T 7 9 F I N W d S z S O A A A A A A I A A A A A A B B m A A A A A Q A A I A A A A E U o Y 9 p R 2 t v c 7 L w d B M W R U A x N G O 8 s U 5 0 l D s d e q q B x l 3 y E A A A A A A 6 A A A A A A g A A I A A A A B s z T 8 p 7 H X N Q K H D s 4 X 7 0 + u q z U y + y e v z o 7 O 5 M k / 2 n d B F D U A A A A L T C 7 m b Q s o l m a F g l m X L z p x 8 J X 6 6 t h 9 S n v 3 d E v z 7 e 4 Y g o n F a w M B h 9 i Q U p Q M B S u 6 2 o Y x L X Q 7 v L 7 7 X 1 g j 9 D k G v r 9 B a A j R l 1 V C f Z B Y Y V b z u k h a B c Q A A A A C 3 g x t M w x e p U 8 B Z h q p W h j e t D V x 3 C H w q b 0 O W G Z m 6 1 r 5 l w k u M 4 C G R 9 b J / T Q q j 6 s O s J 9 H I B Q F 6 m e l J b 8 r D H K 2 l X E n g = < / D a t a M a s h u p > 
</file>

<file path=customXml/itemProps1.xml><?xml version="1.0" encoding="utf-8"?>
<ds:datastoreItem xmlns:ds="http://schemas.openxmlformats.org/officeDocument/2006/customXml" ds:itemID="{87A5BBE4-749C-406C-B648-2AF65650329F}">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7</vt:i4>
      </vt:variant>
    </vt:vector>
  </HeadingPairs>
  <TitlesOfParts>
    <vt:vector size="7" baseType="lpstr">
      <vt:lpstr>Base_Árboles_arbustos</vt:lpstr>
      <vt:lpstr>Estructura_ horizontal_árbo_arb</vt:lpstr>
      <vt:lpstr>Base_Macrófitas_herbáceas</vt:lpstr>
      <vt:lpstr>Estructura_horizontal_macro_her</vt:lpstr>
      <vt:lpstr>Índices</vt:lpstr>
      <vt:lpstr>Coordenadas</vt:lpstr>
      <vt:lpstr>Composición_florística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Natalia Sicua</dc:creator>
  <cp:lastModifiedBy>Sandra Patiño</cp:lastModifiedBy>
  <dcterms:created xsi:type="dcterms:W3CDTF">2022-11-28T19:10:41Z</dcterms:created>
  <dcterms:modified xsi:type="dcterms:W3CDTF">2023-08-14T21:06:58Z</dcterms:modified>
</cp:coreProperties>
</file>